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ปีการศึกษา 60 (2)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<sst xmlns="http://schemas.openxmlformats.org/spreadsheetml/2006/main" count="221" uniqueCount="82">
  <si>
    <t>ลำดับที่</t>
  </si>
  <si>
    <t>หลักสูตร</t>
  </si>
  <si>
    <t>หนังสือ/ตำราเดิม</t>
  </si>
  <si>
    <t>หนังสือ/ตำรา</t>
  </si>
  <si>
    <t>รวมหนังสือ</t>
  </si>
  <si>
    <t>เอกสารวิชาการ (ชื่อเรื่อง)</t>
  </si>
  <si>
    <t>รวมเอกสารวิชาการ (ชื่อเรื่อง)</t>
  </si>
  <si>
    <t>วารสาร/นิตยสาร</t>
  </si>
  <si>
    <t xml:space="preserve">รวมวารสาร/นิตยสาร </t>
  </si>
  <si>
    <t>ฐานข้อมูล
ออนไลน์ 2/60 และ 1/61</t>
  </si>
  <si>
    <t>ฐานข้อมูล
ออนไลน์ 2/61</t>
  </si>
  <si>
    <t>(เล่ม)</t>
  </si>
  <si>
    <t>ที่มีการจัดหา  2/60 
(เล่ม)</t>
  </si>
  <si>
    <t>ที่มีการจัดหา  1/61 
(เล่ม)</t>
  </si>
  <si>
    <t>ที่มีการจัดหา 2/61 
 (เล่ม)</t>
  </si>
  <si>
    <t>ที่มีในห้องสมุด (เล่ม)</t>
  </si>
  <si>
    <t>(วิจัย/วิทยานิพนธ์/ปริญญานิพนธ์)
ที่มีอยู่เดิม</t>
  </si>
  <si>
    <t>(วิจัย/วิทยานิพนธ์/ปริญญานิพนธ์) 2/60 และ 1/61</t>
  </si>
  <si>
    <t>(วิจัย/วิทยานิพนธ์/ปริญญานิพนธ์) 2/61</t>
  </si>
  <si>
    <t xml:space="preserve">(วิจัย/วิทยานิพนธ์/ปริญญานิพนธ์) </t>
  </si>
  <si>
    <t>ที่มีการจัดหา  2/60 และ 1/61</t>
  </si>
  <si>
    <t>ที่มีการจัดหา</t>
  </si>
  <si>
    <t>คณะครุศาสตร์</t>
  </si>
  <si>
    <t>ศศ.บ. (จิตวิทยา)</t>
  </si>
  <si>
    <t>-</t>
  </si>
  <si>
    <t>ค.บ. (พลศึกษาและสุขศึกษา)</t>
  </si>
  <si>
    <t>ค.บ. (การสอนอิสลามศึกษา)</t>
  </si>
  <si>
    <t>ค.บ. (การศึกษาปฐมวัย)</t>
  </si>
  <si>
    <t>ค.บ. (ภาษาอังกฤษและเทคโนโลยีการศึกษา)</t>
  </si>
  <si>
    <t>ค.บ. (การประถมศึกษา)</t>
  </si>
  <si>
    <t>ค.ม. (การสอนอิสลามศึกษา)</t>
  </si>
  <si>
    <t>ค.ม. (การบริหารการศึกษา)</t>
  </si>
  <si>
    <t>ค.ม. (วิธีวิทยาการวิจัยเพื่อการพัฒนา)</t>
  </si>
  <si>
    <t>คณะมนุษยศาสตร์และสังคมศาสตร์</t>
  </si>
  <si>
    <t>ค.บ. (ภาษาไทย)</t>
  </si>
  <si>
    <t>ค.บ. (ภาษาอังกฤษ)</t>
  </si>
  <si>
    <t>ค.บ. (สังคมศึกษา)</t>
  </si>
  <si>
    <t>ค.บ. (ภาษามลายู)</t>
  </si>
  <si>
    <t>นิติศาสตรบัณฑิต</t>
  </si>
  <si>
    <t>รัฐประศาสนศาสตรบัณฑิต</t>
  </si>
  <si>
    <t>ศศ.บ. (ภาษามลายู)</t>
  </si>
  <si>
    <t>ศศ.บ. (ภาษาอังกฤษ)</t>
  </si>
  <si>
    <t>ศศ.บ. (ภาษาจีน)</t>
  </si>
  <si>
    <t>ศศ.บ. (ภาษาไทย)</t>
  </si>
  <si>
    <t>ศศ.บ. (การพัฒนาชุมชน)</t>
  </si>
  <si>
    <t>ศล.บ. (ออกแบบนวัตกรรมทัศนศิลป์)</t>
  </si>
  <si>
    <t>ศล.บ. (การออกแบบศิลปกรรม)</t>
  </si>
  <si>
    <t>ศศ.บ. (สารสนเทศศาสตร์)</t>
  </si>
  <si>
    <t>ศศ.บ. (ภาษาอาหรับ)</t>
  </si>
  <si>
    <t>คณะวิทยาการจัดการ</t>
  </si>
  <si>
    <t>บธ.บ. (การตลาด)</t>
  </si>
  <si>
    <t>บธ.บ. (การจัดการ)</t>
  </si>
  <si>
    <t>บธ.บ. (การบัญชี)</t>
  </si>
  <si>
    <t>บธ.บ. (คอมพิวเตอร์ธุรกิจ)</t>
  </si>
  <si>
    <t>บธ.บ. (การจัดการธุรกิจท่องเที่ยว)</t>
  </si>
  <si>
    <t>บธ.บ. (เศรษฐศาสตร์ธุรกิจ)</t>
  </si>
  <si>
    <t>นิเทศศาสตรบัณฑิต</t>
  </si>
  <si>
    <t>นศ.บ. (วิทยุกระจายเสียง วิทยุโทรทัศน์ และสื่อดิจิทัล)</t>
  </si>
  <si>
    <t>บธ.บ. (ธุรกิจระหว่างประเทศ)</t>
  </si>
  <si>
    <t>บธ.บ.(การเงินและการธนาคาร)</t>
  </si>
  <si>
    <t>บริหารธุรกิจมหาบัณฑิต</t>
  </si>
  <si>
    <t>สาขาการจัดการธุรกิจการค้าสมัยใหม่</t>
  </si>
  <si>
    <t>คณะวิทยาศาสตร์เทคโนโลยีและการเกษตร</t>
  </si>
  <si>
    <t>ค.บ. (คณิตศาสตร์)</t>
  </si>
  <si>
    <t>ค.บ. (วิทยาศาสตร์ทั่วไป)</t>
  </si>
  <si>
    <t>ค.บ. (คอมพิวเตอร์)</t>
  </si>
  <si>
    <t>วท.บ. (ฟิสิกส์)</t>
  </si>
  <si>
    <t>วท.บ. (เคมี)</t>
  </si>
  <si>
    <t>วท.บ. (ชีววิทยา)</t>
  </si>
  <si>
    <t>วท.บ. (จุลชีววิทยา)</t>
  </si>
  <si>
    <t>วท.บ. (วิทยาศาสตร์สิ่งแวดล้อม)</t>
  </si>
  <si>
    <t>วท.บ. (วิทยาการคอมพิวเตอร์)</t>
  </si>
  <si>
    <t>วท.บ. (เทคโนโลยีสารสนเทศ)</t>
  </si>
  <si>
    <t>วท.บ. (เกษตรศาสตร์)</t>
  </si>
  <si>
    <t>วท.บ. (วิทยาศาสตร์และเทคโนโลยีการอาหาร)</t>
  </si>
  <si>
    <t>วท.บ. (สัตวศาสตร์)</t>
  </si>
  <si>
    <t>วท.บ. (วิทยาการธุรกิจสุขภาพ)</t>
  </si>
  <si>
    <t>วท.ม. (สิ่งแวดล้อมกับการพัฒนา)</t>
  </si>
  <si>
    <t>ปร.ด. (จัดการทรัพยากรธรรมชาติและสิ่งแวดล้อม)</t>
  </si>
  <si>
    <t>หมายเหตุ</t>
  </si>
  <si>
    <t xml:space="preserve"> - ฐานข้อมูลออนไลน์  ที่ห้องสมุดมีให้บริการ จำนวน 20 ฐาน </t>
  </si>
  <si>
    <t xml:space="preserve"> - วารสาร ในปี 62 ไม่ได้มีการจัดซื้อเพิ่มเติม ดังนั้น ยังคงจำนวนเดิมของปีที่ผ่านมา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</si>
</sst>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0"/>
      <name val="Arial"/>
      <family val="0"/>
    </font>
    <font>
      <sz val="11"/>
      <name val="Tahom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1"/>
      <color indexed="10"/>
      <name val="Tahoma"/>
      <family val="0"/>
    </font>
    <font>
      <sz val="12"/>
      <color indexed="8"/>
      <name val="Tahoma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0"/>
    </font>
    <font>
      <sz val="10"/>
      <color rgb="FFFF0000"/>
      <name val="Arial"/>
      <family val="0"/>
    </font>
    <font>
      <sz val="12"/>
      <color rgb="FFFF0000"/>
      <name val="Arial"/>
      <family val="0"/>
    </font>
    <font>
      <sz val="11"/>
      <color rgb="FFFF0000"/>
      <name val="Tahoma"/>
      <family val="0"/>
    </font>
    <font>
      <sz val="12"/>
      <color rgb="FF000000"/>
      <name val="Tahom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5" borderId="13" xfId="0" applyFont="1" applyFill="1" applyBorder="1" applyAlignment="1">
      <alignment horizontal="center" vertical="top"/>
    </xf>
    <xf numFmtId="0" fontId="47" fillId="0" borderId="16" xfId="0" applyFont="1" applyBorder="1" applyAlignment="1">
      <alignment/>
    </xf>
    <xf numFmtId="0" fontId="48" fillId="36" borderId="13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6" fillId="37" borderId="13" xfId="0" applyFont="1" applyFill="1" applyBorder="1" applyAlignment="1">
      <alignment horizontal="center" vertical="top"/>
    </xf>
    <xf numFmtId="0" fontId="47" fillId="0" borderId="0" xfId="0" applyFont="1" applyAlignment="1">
      <alignment horizontal="left"/>
    </xf>
    <xf numFmtId="0" fontId="48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6" fillId="38" borderId="13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48" fillId="36" borderId="13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0" fontId="48" fillId="39" borderId="0" xfId="0" applyFont="1" applyFill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8" fillId="37" borderId="17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8" fillId="38" borderId="17" xfId="0" applyFont="1" applyFill="1" applyBorder="1" applyAlignment="1">
      <alignment horizontal="center"/>
    </xf>
    <xf numFmtId="0" fontId="48" fillId="39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48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12.00390625" style="0" customWidth="1"/>
    <col min="2" max="2" width="45.28125" style="0" customWidth="1"/>
    <col min="3" max="3" width="18.28125" style="0" customWidth="1"/>
    <col min="4" max="7" width="19.8515625" style="0" customWidth="1"/>
    <col min="8" max="11" width="27.8515625" style="0" customWidth="1"/>
    <col min="12" max="15" width="20.28125" style="0" customWidth="1"/>
    <col min="16" max="18" width="14.421875" style="0" customWidth="1"/>
    <col min="19" max="30" width="8.7109375" style="0" customWidth="1"/>
  </cols>
  <sheetData>
    <row r="1" spans="1:20" ht="15.75" customHeight="1">
      <c r="A1" s="63" t="s">
        <v>0</v>
      </c>
      <c r="B1" s="63" t="s">
        <v>1</v>
      </c>
      <c r="C1" s="1" t="s">
        <v>2</v>
      </c>
      <c r="D1" s="2" t="s">
        <v>3</v>
      </c>
      <c r="E1" s="2" t="s">
        <v>3</v>
      </c>
      <c r="F1" s="3" t="s">
        <v>3</v>
      </c>
      <c r="G1" s="4" t="s">
        <v>4</v>
      </c>
      <c r="H1" s="5" t="s">
        <v>5</v>
      </c>
      <c r="I1" s="6" t="s">
        <v>5</v>
      </c>
      <c r="J1" s="7" t="s">
        <v>5</v>
      </c>
      <c r="K1" s="6" t="s">
        <v>6</v>
      </c>
      <c r="L1" s="2" t="s">
        <v>7</v>
      </c>
      <c r="M1" s="1" t="s">
        <v>8</v>
      </c>
      <c r="N1" s="61" t="s">
        <v>9</v>
      </c>
      <c r="O1" s="64" t="s">
        <v>10</v>
      </c>
      <c r="P1" s="8"/>
      <c r="Q1" s="8"/>
      <c r="R1" s="8"/>
      <c r="S1" s="8"/>
      <c r="T1" s="8"/>
    </row>
    <row r="2" spans="1:20" ht="37.5" customHeight="1">
      <c r="A2" s="62"/>
      <c r="B2" s="62"/>
      <c r="C2" s="9" t="s">
        <v>11</v>
      </c>
      <c r="D2" s="10" t="s">
        <v>12</v>
      </c>
      <c r="E2" s="10" t="s">
        <v>13</v>
      </c>
      <c r="F2" s="11" t="s">
        <v>14</v>
      </c>
      <c r="G2" s="12" t="s">
        <v>15</v>
      </c>
      <c r="H2" s="13" t="s">
        <v>16</v>
      </c>
      <c r="I2" s="10" t="s">
        <v>17</v>
      </c>
      <c r="J2" s="14" t="s">
        <v>18</v>
      </c>
      <c r="K2" s="15" t="s">
        <v>19</v>
      </c>
      <c r="L2" s="10" t="s">
        <v>20</v>
      </c>
      <c r="M2" s="15" t="s">
        <v>21</v>
      </c>
      <c r="N2" s="62"/>
      <c r="O2" s="62"/>
      <c r="P2" s="16"/>
      <c r="Q2" s="16"/>
      <c r="R2" s="16"/>
      <c r="S2" s="16"/>
      <c r="T2" s="16"/>
    </row>
    <row r="3" spans="1:20" ht="15.75" customHeight="1">
      <c r="A3" s="65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17"/>
      <c r="O3" s="17"/>
      <c r="P3" s="18"/>
      <c r="Q3" s="18"/>
      <c r="R3" s="18"/>
      <c r="S3" s="18"/>
      <c r="T3" s="18"/>
    </row>
    <row r="4" spans="1:20" ht="15.75" customHeight="1">
      <c r="A4" s="19">
        <v>1</v>
      </c>
      <c r="B4" s="20" t="s">
        <v>23</v>
      </c>
      <c r="C4" s="21">
        <v>4641</v>
      </c>
      <c r="D4" s="22" t="s">
        <v>24</v>
      </c>
      <c r="E4" s="23" t="s">
        <v>24</v>
      </c>
      <c r="F4" s="24" t="s">
        <v>24</v>
      </c>
      <c r="G4" s="25">
        <f aca="true" t="shared" si="0" ref="G4:G12">SUM(C4:F4)</f>
        <v>4641</v>
      </c>
      <c r="H4" s="26">
        <v>7</v>
      </c>
      <c r="I4" s="23">
        <v>1</v>
      </c>
      <c r="J4" s="27">
        <v>6</v>
      </c>
      <c r="K4" s="28">
        <f aca="true" t="shared" si="1" ref="K4:K12">SUM(H4:J4)</f>
        <v>14</v>
      </c>
      <c r="L4" s="23">
        <v>3</v>
      </c>
      <c r="M4" s="29">
        <f>50+L4</f>
        <v>53</v>
      </c>
      <c r="N4" s="30">
        <v>9</v>
      </c>
      <c r="O4" s="31">
        <v>12</v>
      </c>
      <c r="P4" s="16"/>
      <c r="Q4" s="16"/>
      <c r="R4" s="16"/>
      <c r="S4" s="16"/>
      <c r="T4" s="16"/>
    </row>
    <row r="5" spans="1:20" ht="15.75" customHeight="1">
      <c r="A5" s="19">
        <v>2</v>
      </c>
      <c r="B5" s="20" t="s">
        <v>25</v>
      </c>
      <c r="C5" s="21">
        <f>4183+30</f>
        <v>4213</v>
      </c>
      <c r="D5" s="22" t="s">
        <v>24</v>
      </c>
      <c r="E5" s="23">
        <v>111</v>
      </c>
      <c r="F5" s="24">
        <v>54</v>
      </c>
      <c r="G5" s="25">
        <f t="shared" si="0"/>
        <v>4378</v>
      </c>
      <c r="H5" s="26">
        <v>105</v>
      </c>
      <c r="I5" s="23">
        <v>1</v>
      </c>
      <c r="J5" s="27">
        <v>6</v>
      </c>
      <c r="K5" s="28">
        <f t="shared" si="1"/>
        <v>112</v>
      </c>
      <c r="L5" s="23">
        <v>3</v>
      </c>
      <c r="M5" s="29">
        <f>238+3</f>
        <v>241</v>
      </c>
      <c r="N5" s="30">
        <v>9</v>
      </c>
      <c r="O5" s="31">
        <v>13</v>
      </c>
      <c r="P5" s="16"/>
      <c r="Q5" s="16"/>
      <c r="R5" s="16"/>
      <c r="S5" s="16"/>
      <c r="T5" s="16"/>
    </row>
    <row r="6" spans="1:20" ht="15.75" customHeight="1">
      <c r="A6" s="19">
        <v>3</v>
      </c>
      <c r="B6" s="20" t="s">
        <v>26</v>
      </c>
      <c r="C6" s="21">
        <f>14794+6</f>
        <v>14800</v>
      </c>
      <c r="D6" s="22" t="s">
        <v>24</v>
      </c>
      <c r="E6" s="23">
        <v>56</v>
      </c>
      <c r="F6" s="24">
        <v>36</v>
      </c>
      <c r="G6" s="25">
        <f t="shared" si="0"/>
        <v>14892</v>
      </c>
      <c r="H6" s="26">
        <v>596</v>
      </c>
      <c r="I6" s="23">
        <v>26</v>
      </c>
      <c r="J6" s="27" t="s">
        <v>24</v>
      </c>
      <c r="K6" s="28">
        <f t="shared" si="1"/>
        <v>622</v>
      </c>
      <c r="L6" s="23">
        <v>3</v>
      </c>
      <c r="M6" s="29">
        <f>181+3</f>
        <v>184</v>
      </c>
      <c r="N6" s="30">
        <v>9</v>
      </c>
      <c r="O6" s="31">
        <v>6</v>
      </c>
      <c r="P6" s="16"/>
      <c r="Q6" s="16"/>
      <c r="R6" s="16"/>
      <c r="S6" s="16"/>
      <c r="T6" s="16"/>
    </row>
    <row r="7" spans="1:20" ht="15.75" customHeight="1">
      <c r="A7" s="19">
        <v>4</v>
      </c>
      <c r="B7" s="20" t="s">
        <v>27</v>
      </c>
      <c r="C7" s="21">
        <v>12177</v>
      </c>
      <c r="D7" s="22">
        <v>30</v>
      </c>
      <c r="E7" s="23" t="s">
        <v>24</v>
      </c>
      <c r="F7" s="24" t="s">
        <v>24</v>
      </c>
      <c r="G7" s="25">
        <f t="shared" si="0"/>
        <v>12207</v>
      </c>
      <c r="H7" s="26">
        <v>618</v>
      </c>
      <c r="I7" s="23">
        <v>1</v>
      </c>
      <c r="J7" s="27">
        <v>11</v>
      </c>
      <c r="K7" s="28">
        <f t="shared" si="1"/>
        <v>630</v>
      </c>
      <c r="L7" s="23">
        <v>3</v>
      </c>
      <c r="M7" s="29">
        <f>189+3</f>
        <v>192</v>
      </c>
      <c r="N7" s="30">
        <v>9</v>
      </c>
      <c r="O7" s="31">
        <v>12</v>
      </c>
      <c r="P7" s="16"/>
      <c r="Q7" s="16"/>
      <c r="R7" s="16"/>
      <c r="S7" s="16"/>
      <c r="T7" s="16"/>
    </row>
    <row r="8" spans="1:20" ht="15.75" customHeight="1">
      <c r="A8" s="19">
        <v>5</v>
      </c>
      <c r="B8" s="20" t="s">
        <v>28</v>
      </c>
      <c r="C8" s="21">
        <v>1684</v>
      </c>
      <c r="D8" s="22">
        <v>40</v>
      </c>
      <c r="E8" s="23" t="s">
        <v>24</v>
      </c>
      <c r="F8" s="24" t="s">
        <v>24</v>
      </c>
      <c r="G8" s="25">
        <f t="shared" si="0"/>
        <v>1724</v>
      </c>
      <c r="H8" s="26">
        <v>45</v>
      </c>
      <c r="I8" s="23">
        <v>6</v>
      </c>
      <c r="J8" s="27">
        <v>8</v>
      </c>
      <c r="K8" s="28">
        <f t="shared" si="1"/>
        <v>59</v>
      </c>
      <c r="L8" s="23">
        <v>3</v>
      </c>
      <c r="M8" s="29">
        <f>180+3</f>
        <v>183</v>
      </c>
      <c r="N8" s="30">
        <v>11</v>
      </c>
      <c r="O8" s="31">
        <v>14</v>
      </c>
      <c r="P8" s="16"/>
      <c r="Q8" s="16"/>
      <c r="R8" s="16"/>
      <c r="S8" s="16"/>
      <c r="T8" s="16"/>
    </row>
    <row r="9" spans="1:20" ht="15.75" customHeight="1">
      <c r="A9" s="19">
        <v>6</v>
      </c>
      <c r="B9" s="20" t="s">
        <v>29</v>
      </c>
      <c r="C9" s="21">
        <f>3336+6</f>
        <v>3342</v>
      </c>
      <c r="D9" s="22" t="s">
        <v>24</v>
      </c>
      <c r="E9" s="23">
        <v>11</v>
      </c>
      <c r="F9" s="24" t="s">
        <v>24</v>
      </c>
      <c r="G9" s="25">
        <f t="shared" si="0"/>
        <v>3353</v>
      </c>
      <c r="H9" s="26">
        <v>136</v>
      </c>
      <c r="I9" s="23" t="s">
        <v>24</v>
      </c>
      <c r="J9" s="27">
        <v>6</v>
      </c>
      <c r="K9" s="28">
        <f t="shared" si="1"/>
        <v>142</v>
      </c>
      <c r="L9" s="23">
        <v>3</v>
      </c>
      <c r="M9" s="29">
        <f>185+3</f>
        <v>188</v>
      </c>
      <c r="N9" s="30">
        <v>9</v>
      </c>
      <c r="O9" s="31">
        <v>12</v>
      </c>
      <c r="P9" s="16"/>
      <c r="Q9" s="16"/>
      <c r="R9" s="16"/>
      <c r="S9" s="16"/>
      <c r="T9" s="16"/>
    </row>
    <row r="10" spans="1:20" ht="15.75" customHeight="1">
      <c r="A10" s="19">
        <v>7</v>
      </c>
      <c r="B10" s="20" t="s">
        <v>30</v>
      </c>
      <c r="C10" s="21">
        <f>14794+51</f>
        <v>14845</v>
      </c>
      <c r="D10" s="22" t="s">
        <v>24</v>
      </c>
      <c r="E10" s="23">
        <v>45</v>
      </c>
      <c r="F10" s="24" t="s">
        <v>24</v>
      </c>
      <c r="G10" s="25">
        <f t="shared" si="0"/>
        <v>14890</v>
      </c>
      <c r="H10" s="26">
        <v>596</v>
      </c>
      <c r="I10" s="23">
        <v>26</v>
      </c>
      <c r="J10" s="27">
        <v>2</v>
      </c>
      <c r="K10" s="28">
        <f t="shared" si="1"/>
        <v>624</v>
      </c>
      <c r="L10" s="23">
        <v>3</v>
      </c>
      <c r="M10" s="29">
        <f>181+3</f>
        <v>184</v>
      </c>
      <c r="N10" s="30">
        <v>9</v>
      </c>
      <c r="O10" s="31">
        <v>6</v>
      </c>
      <c r="P10" s="16"/>
      <c r="Q10" s="16"/>
      <c r="R10" s="16"/>
      <c r="S10" s="16"/>
      <c r="T10" s="16"/>
    </row>
    <row r="11" spans="1:20" ht="15.75" customHeight="1">
      <c r="A11" s="19">
        <v>8</v>
      </c>
      <c r="B11" s="20" t="s">
        <v>31</v>
      </c>
      <c r="C11" s="21">
        <v>18522</v>
      </c>
      <c r="D11" s="22" t="s">
        <v>24</v>
      </c>
      <c r="E11" s="23" t="s">
        <v>24</v>
      </c>
      <c r="F11" s="24" t="s">
        <v>24</v>
      </c>
      <c r="G11" s="25">
        <f t="shared" si="0"/>
        <v>18522</v>
      </c>
      <c r="H11" s="26">
        <v>12</v>
      </c>
      <c r="I11" s="23">
        <v>45</v>
      </c>
      <c r="J11" s="27" t="s">
        <v>24</v>
      </c>
      <c r="K11" s="28">
        <f t="shared" si="1"/>
        <v>57</v>
      </c>
      <c r="L11" s="23">
        <v>3</v>
      </c>
      <c r="M11" s="29">
        <f>80+3</f>
        <v>83</v>
      </c>
      <c r="N11" s="30">
        <v>9</v>
      </c>
      <c r="O11" s="31">
        <v>12</v>
      </c>
      <c r="P11" s="16"/>
      <c r="Q11" s="16"/>
      <c r="R11" s="16"/>
      <c r="S11" s="16"/>
      <c r="T11" s="16"/>
    </row>
    <row r="12" spans="1:20" ht="15.75" customHeight="1">
      <c r="A12" s="19">
        <v>9</v>
      </c>
      <c r="B12" s="20" t="s">
        <v>32</v>
      </c>
      <c r="C12" s="21">
        <v>4291</v>
      </c>
      <c r="D12" s="22">
        <v>9</v>
      </c>
      <c r="E12" s="23">
        <v>17</v>
      </c>
      <c r="F12" s="24">
        <v>15</v>
      </c>
      <c r="G12" s="25">
        <f t="shared" si="0"/>
        <v>4332</v>
      </c>
      <c r="H12" s="26">
        <v>1</v>
      </c>
      <c r="I12" s="23">
        <v>4</v>
      </c>
      <c r="J12" s="27" t="s">
        <v>24</v>
      </c>
      <c r="K12" s="28">
        <f t="shared" si="1"/>
        <v>5</v>
      </c>
      <c r="L12" s="23">
        <v>3</v>
      </c>
      <c r="M12" s="29">
        <f>120+3</f>
        <v>123</v>
      </c>
      <c r="N12" s="30">
        <v>9</v>
      </c>
      <c r="O12" s="31">
        <v>12</v>
      </c>
      <c r="P12" s="16"/>
      <c r="Q12" s="16"/>
      <c r="R12" s="16"/>
      <c r="S12" s="16"/>
      <c r="T12" s="16"/>
    </row>
    <row r="13" spans="1:20" ht="15.75" customHeight="1">
      <c r="A13" s="56" t="s">
        <v>33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32"/>
      <c r="O13" s="32"/>
      <c r="P13" s="33"/>
      <c r="Q13" s="33"/>
      <c r="R13" s="33"/>
      <c r="S13" s="33"/>
      <c r="T13" s="33"/>
    </row>
    <row r="14" spans="1:20" ht="15.75" customHeight="1">
      <c r="A14" s="19">
        <v>1</v>
      </c>
      <c r="B14" s="34" t="s">
        <v>34</v>
      </c>
      <c r="C14" s="21">
        <v>853</v>
      </c>
      <c r="D14" s="35" t="s">
        <v>24</v>
      </c>
      <c r="E14" s="23">
        <v>259</v>
      </c>
      <c r="F14" s="24" t="s">
        <v>24</v>
      </c>
      <c r="G14" s="25">
        <f aca="true" t="shared" si="2" ref="G14:G28">SUM(C14:F14)</f>
        <v>1112</v>
      </c>
      <c r="H14" s="26">
        <v>17</v>
      </c>
      <c r="I14" s="23" t="s">
        <v>24</v>
      </c>
      <c r="J14" s="27">
        <v>6</v>
      </c>
      <c r="K14" s="36">
        <f aca="true" t="shared" si="3" ref="K14:K28">SUM(H14:J14)</f>
        <v>23</v>
      </c>
      <c r="L14" s="23">
        <v>3</v>
      </c>
      <c r="M14" s="29">
        <f>183+3</f>
        <v>186</v>
      </c>
      <c r="N14" s="30">
        <v>9</v>
      </c>
      <c r="O14" s="31">
        <v>6</v>
      </c>
      <c r="P14" s="16"/>
      <c r="Q14" s="16"/>
      <c r="R14" s="16"/>
      <c r="S14" s="16"/>
      <c r="T14" s="16"/>
    </row>
    <row r="15" spans="1:20" ht="15.75" customHeight="1">
      <c r="A15" s="19">
        <v>2</v>
      </c>
      <c r="B15" s="34" t="s">
        <v>35</v>
      </c>
      <c r="C15" s="21">
        <v>3529</v>
      </c>
      <c r="D15" s="22" t="s">
        <v>24</v>
      </c>
      <c r="E15" s="23" t="s">
        <v>24</v>
      </c>
      <c r="F15" s="24" t="s">
        <v>24</v>
      </c>
      <c r="G15" s="25">
        <f t="shared" si="2"/>
        <v>3529</v>
      </c>
      <c r="H15" s="26">
        <v>15</v>
      </c>
      <c r="I15" s="23">
        <v>5</v>
      </c>
      <c r="J15" s="27">
        <v>6</v>
      </c>
      <c r="K15" s="36">
        <f t="shared" si="3"/>
        <v>26</v>
      </c>
      <c r="L15" s="23">
        <v>3</v>
      </c>
      <c r="M15" s="29">
        <f>180+3</f>
        <v>183</v>
      </c>
      <c r="N15" s="30">
        <v>9</v>
      </c>
      <c r="O15" s="31">
        <v>12</v>
      </c>
      <c r="P15" s="16"/>
      <c r="Q15" s="16"/>
      <c r="R15" s="16"/>
      <c r="S15" s="16"/>
      <c r="T15" s="16"/>
    </row>
    <row r="16" spans="1:20" ht="15.75" customHeight="1">
      <c r="A16" s="19">
        <v>3</v>
      </c>
      <c r="B16" s="20" t="s">
        <v>36</v>
      </c>
      <c r="C16" s="21">
        <v>13313</v>
      </c>
      <c r="D16" s="22" t="s">
        <v>24</v>
      </c>
      <c r="E16" s="23" t="s">
        <v>24</v>
      </c>
      <c r="F16" s="24" t="s">
        <v>24</v>
      </c>
      <c r="G16" s="25">
        <f t="shared" si="2"/>
        <v>13313</v>
      </c>
      <c r="H16" s="26">
        <v>13</v>
      </c>
      <c r="I16" s="23">
        <v>8</v>
      </c>
      <c r="J16" s="27">
        <v>6</v>
      </c>
      <c r="K16" s="36">
        <f t="shared" si="3"/>
        <v>27</v>
      </c>
      <c r="L16" s="23">
        <v>14</v>
      </c>
      <c r="M16" s="29">
        <f>226+14</f>
        <v>240</v>
      </c>
      <c r="N16" s="30">
        <v>9</v>
      </c>
      <c r="O16" s="31">
        <v>12</v>
      </c>
      <c r="P16" s="16"/>
      <c r="Q16" s="16"/>
      <c r="R16" s="16"/>
      <c r="S16" s="16"/>
      <c r="T16" s="16"/>
    </row>
    <row r="17" spans="1:20" ht="15.75" customHeight="1">
      <c r="A17" s="19">
        <v>4</v>
      </c>
      <c r="B17" s="20" t="s">
        <v>37</v>
      </c>
      <c r="C17" s="21">
        <v>927</v>
      </c>
      <c r="D17" s="22" t="s">
        <v>24</v>
      </c>
      <c r="E17" s="23" t="s">
        <v>24</v>
      </c>
      <c r="F17" s="24" t="s">
        <v>24</v>
      </c>
      <c r="G17" s="25">
        <f t="shared" si="2"/>
        <v>927</v>
      </c>
      <c r="H17" s="26">
        <v>5</v>
      </c>
      <c r="I17" s="23" t="s">
        <v>24</v>
      </c>
      <c r="J17" s="27">
        <v>6</v>
      </c>
      <c r="K17" s="36">
        <f t="shared" si="3"/>
        <v>11</v>
      </c>
      <c r="L17" s="23">
        <v>3</v>
      </c>
      <c r="M17" s="29">
        <v>3</v>
      </c>
      <c r="N17" s="30">
        <v>9</v>
      </c>
      <c r="O17" s="31">
        <v>6</v>
      </c>
      <c r="P17" s="16"/>
      <c r="Q17" s="16"/>
      <c r="R17" s="16"/>
      <c r="S17" s="16"/>
      <c r="T17" s="16"/>
    </row>
    <row r="18" spans="1:20" ht="15.75" customHeight="1">
      <c r="A18" s="19">
        <v>5</v>
      </c>
      <c r="B18" s="34" t="s">
        <v>38</v>
      </c>
      <c r="C18" s="21">
        <v>7097</v>
      </c>
      <c r="D18" s="22" t="s">
        <v>24</v>
      </c>
      <c r="E18" s="23">
        <v>458</v>
      </c>
      <c r="F18" s="24" t="s">
        <v>24</v>
      </c>
      <c r="G18" s="25">
        <f t="shared" si="2"/>
        <v>7555</v>
      </c>
      <c r="H18" s="26">
        <v>25</v>
      </c>
      <c r="I18" s="23" t="s">
        <v>24</v>
      </c>
      <c r="J18" s="27">
        <v>6</v>
      </c>
      <c r="K18" s="36">
        <f t="shared" si="3"/>
        <v>31</v>
      </c>
      <c r="L18" s="23">
        <v>3</v>
      </c>
      <c r="M18" s="29">
        <f>307+3</f>
        <v>310</v>
      </c>
      <c r="N18" s="30">
        <v>11</v>
      </c>
      <c r="O18" s="31">
        <v>13</v>
      </c>
      <c r="P18" s="16"/>
      <c r="Q18" s="16"/>
      <c r="R18" s="16"/>
      <c r="S18" s="16"/>
      <c r="T18" s="16"/>
    </row>
    <row r="19" spans="1:20" ht="15.75" customHeight="1">
      <c r="A19" s="19">
        <v>6</v>
      </c>
      <c r="B19" s="34" t="s">
        <v>39</v>
      </c>
      <c r="C19" s="21">
        <v>7110</v>
      </c>
      <c r="D19" s="35" t="s">
        <v>24</v>
      </c>
      <c r="E19" s="23">
        <v>185</v>
      </c>
      <c r="F19" s="37">
        <v>45</v>
      </c>
      <c r="G19" s="25">
        <f t="shared" si="2"/>
        <v>7340</v>
      </c>
      <c r="H19" s="26">
        <v>174</v>
      </c>
      <c r="I19" s="23">
        <v>1</v>
      </c>
      <c r="J19" s="27" t="s">
        <v>24</v>
      </c>
      <c r="K19" s="36">
        <f t="shared" si="3"/>
        <v>175</v>
      </c>
      <c r="L19" s="23">
        <v>4</v>
      </c>
      <c r="M19" s="29">
        <f>230+4</f>
        <v>234</v>
      </c>
      <c r="N19" s="30">
        <v>10</v>
      </c>
      <c r="O19" s="31">
        <v>13</v>
      </c>
      <c r="P19" s="16"/>
      <c r="Q19" s="16"/>
      <c r="R19" s="16"/>
      <c r="S19" s="16"/>
      <c r="T19" s="16"/>
    </row>
    <row r="20" spans="1:20" ht="15.75" customHeight="1">
      <c r="A20" s="19">
        <v>7</v>
      </c>
      <c r="B20" s="20" t="s">
        <v>40</v>
      </c>
      <c r="C20" s="38">
        <v>918</v>
      </c>
      <c r="D20" s="22" t="s">
        <v>24</v>
      </c>
      <c r="E20" s="23">
        <v>231</v>
      </c>
      <c r="F20" s="24" t="s">
        <v>24</v>
      </c>
      <c r="G20" s="25">
        <f t="shared" si="2"/>
        <v>1149</v>
      </c>
      <c r="H20" s="26">
        <v>5</v>
      </c>
      <c r="I20" s="23" t="s">
        <v>24</v>
      </c>
      <c r="J20" s="27" t="s">
        <v>24</v>
      </c>
      <c r="K20" s="36">
        <f t="shared" si="3"/>
        <v>5</v>
      </c>
      <c r="L20" s="23">
        <v>3</v>
      </c>
      <c r="M20" s="29">
        <f>229+3</f>
        <v>232</v>
      </c>
      <c r="N20" s="30">
        <v>9</v>
      </c>
      <c r="O20" s="31">
        <v>6</v>
      </c>
      <c r="P20" s="16"/>
      <c r="Q20" s="16"/>
      <c r="R20" s="16"/>
      <c r="S20" s="16"/>
      <c r="T20" s="16"/>
    </row>
    <row r="21" spans="1:20" ht="15.75" customHeight="1">
      <c r="A21" s="19">
        <v>8</v>
      </c>
      <c r="B21" s="34" t="s">
        <v>41</v>
      </c>
      <c r="C21" s="21">
        <v>3485</v>
      </c>
      <c r="D21" s="22" t="s">
        <v>24</v>
      </c>
      <c r="E21" s="23">
        <v>30</v>
      </c>
      <c r="F21" s="24" t="s">
        <v>24</v>
      </c>
      <c r="G21" s="25">
        <f t="shared" si="2"/>
        <v>3515</v>
      </c>
      <c r="H21" s="26">
        <v>12</v>
      </c>
      <c r="I21" s="23" t="s">
        <v>24</v>
      </c>
      <c r="J21" s="27">
        <v>2</v>
      </c>
      <c r="K21" s="36">
        <f t="shared" si="3"/>
        <v>14</v>
      </c>
      <c r="L21" s="23">
        <v>3</v>
      </c>
      <c r="M21" s="29">
        <f>228+3</f>
        <v>231</v>
      </c>
      <c r="N21" s="30">
        <v>9</v>
      </c>
      <c r="O21" s="31">
        <v>12</v>
      </c>
      <c r="P21" s="16"/>
      <c r="Q21" s="16"/>
      <c r="R21" s="16"/>
      <c r="S21" s="16"/>
      <c r="T21" s="16"/>
    </row>
    <row r="22" spans="1:20" ht="15.75" customHeight="1">
      <c r="A22" s="19">
        <v>9</v>
      </c>
      <c r="B22" s="34" t="s">
        <v>42</v>
      </c>
      <c r="C22" s="38">
        <v>481</v>
      </c>
      <c r="D22" s="22" t="s">
        <v>24</v>
      </c>
      <c r="E22" s="23">
        <v>12</v>
      </c>
      <c r="F22" s="24" t="s">
        <v>24</v>
      </c>
      <c r="G22" s="25">
        <f t="shared" si="2"/>
        <v>493</v>
      </c>
      <c r="H22" s="26" t="s">
        <v>24</v>
      </c>
      <c r="I22" s="23">
        <v>5</v>
      </c>
      <c r="J22" s="27" t="s">
        <v>24</v>
      </c>
      <c r="K22" s="36">
        <f t="shared" si="3"/>
        <v>5</v>
      </c>
      <c r="L22" s="23">
        <v>4</v>
      </c>
      <c r="M22" s="29">
        <f>231+4</f>
        <v>235</v>
      </c>
      <c r="N22" s="30">
        <v>9</v>
      </c>
      <c r="O22" s="31">
        <v>6</v>
      </c>
      <c r="P22" s="16"/>
      <c r="Q22" s="16"/>
      <c r="R22" s="16"/>
      <c r="S22" s="16"/>
      <c r="T22" s="16"/>
    </row>
    <row r="23" spans="1:20" ht="15.75" customHeight="1">
      <c r="A23" s="19">
        <v>10</v>
      </c>
      <c r="B23" s="34" t="s">
        <v>43</v>
      </c>
      <c r="C23" s="38">
        <v>808</v>
      </c>
      <c r="D23" s="22" t="s">
        <v>24</v>
      </c>
      <c r="E23" s="23">
        <v>22</v>
      </c>
      <c r="F23" s="24" t="s">
        <v>24</v>
      </c>
      <c r="G23" s="25">
        <f t="shared" si="2"/>
        <v>830</v>
      </c>
      <c r="H23" s="26">
        <v>2</v>
      </c>
      <c r="I23" s="23" t="s">
        <v>24</v>
      </c>
      <c r="J23" s="27" t="s">
        <v>24</v>
      </c>
      <c r="K23" s="36">
        <f t="shared" si="3"/>
        <v>2</v>
      </c>
      <c r="L23" s="23">
        <v>3</v>
      </c>
      <c r="M23" s="29">
        <f>233+3</f>
        <v>236</v>
      </c>
      <c r="N23" s="30">
        <v>9</v>
      </c>
      <c r="O23" s="31">
        <v>6</v>
      </c>
      <c r="P23" s="16"/>
      <c r="Q23" s="16"/>
      <c r="R23" s="16"/>
      <c r="S23" s="16"/>
      <c r="T23" s="16"/>
    </row>
    <row r="24" spans="1:20" ht="15.75" customHeight="1">
      <c r="A24" s="19">
        <v>11</v>
      </c>
      <c r="B24" s="34" t="s">
        <v>44</v>
      </c>
      <c r="C24" s="38">
        <v>933</v>
      </c>
      <c r="D24" s="35">
        <v>6</v>
      </c>
      <c r="E24" s="23">
        <v>39</v>
      </c>
      <c r="F24" s="27">
        <v>3</v>
      </c>
      <c r="G24" s="25">
        <f t="shared" si="2"/>
        <v>981</v>
      </c>
      <c r="H24" s="26">
        <v>37</v>
      </c>
      <c r="I24" s="23">
        <v>2</v>
      </c>
      <c r="J24" s="27">
        <v>2</v>
      </c>
      <c r="K24" s="36">
        <f t="shared" si="3"/>
        <v>41</v>
      </c>
      <c r="L24" s="23">
        <v>3</v>
      </c>
      <c r="M24" s="29">
        <f>246+3</f>
        <v>249</v>
      </c>
      <c r="N24" s="30">
        <v>9</v>
      </c>
      <c r="O24" s="31">
        <v>12</v>
      </c>
      <c r="P24" s="16"/>
      <c r="Q24" s="16"/>
      <c r="R24" s="16"/>
      <c r="S24" s="16"/>
      <c r="T24" s="16"/>
    </row>
    <row r="25" spans="1:20" ht="15.75" customHeight="1">
      <c r="A25" s="19">
        <v>12</v>
      </c>
      <c r="B25" s="34" t="s">
        <v>45</v>
      </c>
      <c r="C25" s="21">
        <v>2504</v>
      </c>
      <c r="D25" s="22" t="s">
        <v>24</v>
      </c>
      <c r="E25" s="23" t="s">
        <v>24</v>
      </c>
      <c r="F25" s="39" t="s">
        <v>24</v>
      </c>
      <c r="G25" s="25">
        <f t="shared" si="2"/>
        <v>2504</v>
      </c>
      <c r="H25" s="26">
        <v>17</v>
      </c>
      <c r="I25" s="23">
        <v>2</v>
      </c>
      <c r="J25" s="27" t="s">
        <v>24</v>
      </c>
      <c r="K25" s="36">
        <f t="shared" si="3"/>
        <v>19</v>
      </c>
      <c r="L25" s="23">
        <v>3</v>
      </c>
      <c r="M25" s="29">
        <f>229+3</f>
        <v>232</v>
      </c>
      <c r="N25" s="30">
        <v>10</v>
      </c>
      <c r="O25" s="31">
        <v>6</v>
      </c>
      <c r="P25" s="16"/>
      <c r="Q25" s="16"/>
      <c r="R25" s="16"/>
      <c r="S25" s="16"/>
      <c r="T25" s="16"/>
    </row>
    <row r="26" spans="1:20" ht="15.75" customHeight="1">
      <c r="A26" s="19">
        <v>13</v>
      </c>
      <c r="B26" s="34" t="s">
        <v>46</v>
      </c>
      <c r="C26" s="21">
        <v>2205</v>
      </c>
      <c r="D26" s="22" t="s">
        <v>24</v>
      </c>
      <c r="E26" s="23">
        <v>24</v>
      </c>
      <c r="F26" s="39" t="s">
        <v>24</v>
      </c>
      <c r="G26" s="25">
        <f t="shared" si="2"/>
        <v>2229</v>
      </c>
      <c r="H26" s="26">
        <v>11</v>
      </c>
      <c r="I26" s="23">
        <v>2</v>
      </c>
      <c r="J26" s="27" t="s">
        <v>24</v>
      </c>
      <c r="K26" s="36">
        <f t="shared" si="3"/>
        <v>13</v>
      </c>
      <c r="L26" s="23">
        <v>3</v>
      </c>
      <c r="M26" s="29">
        <f>225+3</f>
        <v>228</v>
      </c>
      <c r="N26" s="30">
        <v>10</v>
      </c>
      <c r="O26" s="31">
        <v>6</v>
      </c>
      <c r="P26" s="16"/>
      <c r="Q26" s="16"/>
      <c r="R26" s="16"/>
      <c r="S26" s="16"/>
      <c r="T26" s="16"/>
    </row>
    <row r="27" spans="1:20" ht="15.75" customHeight="1">
      <c r="A27" s="19">
        <v>14</v>
      </c>
      <c r="B27" s="34" t="s">
        <v>47</v>
      </c>
      <c r="C27" s="21">
        <v>13923</v>
      </c>
      <c r="D27" s="22" t="s">
        <v>24</v>
      </c>
      <c r="E27" s="23">
        <v>15</v>
      </c>
      <c r="F27" s="24" t="s">
        <v>24</v>
      </c>
      <c r="G27" s="25">
        <f t="shared" si="2"/>
        <v>13938</v>
      </c>
      <c r="H27" s="26">
        <v>1</v>
      </c>
      <c r="I27" s="23">
        <v>3</v>
      </c>
      <c r="J27" s="27">
        <v>1</v>
      </c>
      <c r="K27" s="36">
        <f t="shared" si="3"/>
        <v>5</v>
      </c>
      <c r="L27" s="23">
        <v>4</v>
      </c>
      <c r="M27" s="29">
        <f>58+4</f>
        <v>62</v>
      </c>
      <c r="N27" s="30">
        <v>10</v>
      </c>
      <c r="O27" s="31">
        <v>12</v>
      </c>
      <c r="P27" s="16"/>
      <c r="Q27" s="16"/>
      <c r="R27" s="16"/>
      <c r="S27" s="16"/>
      <c r="T27" s="16"/>
    </row>
    <row r="28" spans="1:20" ht="15.75" customHeight="1">
      <c r="A28" s="19">
        <v>15</v>
      </c>
      <c r="B28" s="34" t="s">
        <v>48</v>
      </c>
      <c r="C28" s="21">
        <v>115</v>
      </c>
      <c r="D28" s="22" t="s">
        <v>24</v>
      </c>
      <c r="E28" s="23">
        <v>39</v>
      </c>
      <c r="F28" s="39" t="s">
        <v>24</v>
      </c>
      <c r="G28" s="25">
        <f t="shared" si="2"/>
        <v>154</v>
      </c>
      <c r="H28" s="26" t="s">
        <v>24</v>
      </c>
      <c r="I28" s="23" t="s">
        <v>24</v>
      </c>
      <c r="J28" s="27">
        <v>1</v>
      </c>
      <c r="K28" s="36">
        <f t="shared" si="3"/>
        <v>1</v>
      </c>
      <c r="L28" s="23">
        <v>3</v>
      </c>
      <c r="M28" s="29">
        <f>SUM(L28)</f>
        <v>3</v>
      </c>
      <c r="N28" s="30">
        <v>9</v>
      </c>
      <c r="O28" s="31">
        <v>6</v>
      </c>
      <c r="P28" s="16"/>
      <c r="Q28" s="16"/>
      <c r="R28" s="16"/>
      <c r="S28" s="16"/>
      <c r="T28" s="16"/>
    </row>
    <row r="29" spans="1:20" ht="15.75" customHeight="1">
      <c r="A29" s="59" t="s">
        <v>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40"/>
      <c r="O29" s="40"/>
      <c r="P29" s="33"/>
      <c r="Q29" s="33"/>
      <c r="R29" s="33"/>
      <c r="S29" s="33"/>
      <c r="T29" s="33"/>
    </row>
    <row r="30" spans="1:20" ht="15.75" customHeight="1">
      <c r="A30" s="19">
        <v>1</v>
      </c>
      <c r="B30" s="20" t="s">
        <v>50</v>
      </c>
      <c r="C30" s="21">
        <v>1692</v>
      </c>
      <c r="D30" s="22">
        <v>26</v>
      </c>
      <c r="E30" s="23">
        <v>120</v>
      </c>
      <c r="F30" s="24" t="s">
        <v>24</v>
      </c>
      <c r="G30" s="25">
        <f aca="true" t="shared" si="4" ref="G30:G41">SUM(C30:F30)</f>
        <v>1838</v>
      </c>
      <c r="H30" s="26">
        <v>132</v>
      </c>
      <c r="I30" s="23">
        <v>2</v>
      </c>
      <c r="J30" s="27">
        <v>4</v>
      </c>
      <c r="K30" s="41">
        <f aca="true" t="shared" si="5" ref="K30:K41">SUM(H30:J30)</f>
        <v>138</v>
      </c>
      <c r="L30" s="23">
        <v>4</v>
      </c>
      <c r="M30" s="29">
        <f>180+4</f>
        <v>184</v>
      </c>
      <c r="N30" s="30">
        <v>11</v>
      </c>
      <c r="O30" s="31">
        <v>13</v>
      </c>
      <c r="P30" s="16"/>
      <c r="Q30" s="16"/>
      <c r="R30" s="16"/>
      <c r="S30" s="16"/>
      <c r="T30" s="16"/>
    </row>
    <row r="31" spans="1:20" ht="15.75" customHeight="1">
      <c r="A31" s="19">
        <v>2</v>
      </c>
      <c r="B31" s="20" t="s">
        <v>51</v>
      </c>
      <c r="C31" s="21">
        <v>10075</v>
      </c>
      <c r="D31" s="22">
        <v>18</v>
      </c>
      <c r="E31" s="23">
        <v>7</v>
      </c>
      <c r="F31" s="24" t="s">
        <v>24</v>
      </c>
      <c r="G31" s="25">
        <f t="shared" si="4"/>
        <v>10100</v>
      </c>
      <c r="H31" s="26">
        <v>148</v>
      </c>
      <c r="I31" s="23">
        <v>4</v>
      </c>
      <c r="J31" s="27">
        <v>3</v>
      </c>
      <c r="K31" s="41">
        <f t="shared" si="5"/>
        <v>155</v>
      </c>
      <c r="L31" s="23">
        <v>4</v>
      </c>
      <c r="M31" s="29">
        <f>169+4</f>
        <v>173</v>
      </c>
      <c r="N31" s="30">
        <v>11</v>
      </c>
      <c r="O31" s="31">
        <v>13</v>
      </c>
      <c r="P31" s="16"/>
      <c r="Q31" s="16"/>
      <c r="R31" s="16"/>
      <c r="S31" s="16"/>
      <c r="T31" s="16"/>
    </row>
    <row r="32" spans="1:20" ht="15.75" customHeight="1">
      <c r="A32" s="19">
        <v>3</v>
      </c>
      <c r="B32" s="20" t="s">
        <v>52</v>
      </c>
      <c r="C32" s="21">
        <v>2130</v>
      </c>
      <c r="D32" s="22">
        <v>18</v>
      </c>
      <c r="E32" s="23">
        <v>26</v>
      </c>
      <c r="F32" s="37">
        <v>11</v>
      </c>
      <c r="G32" s="25">
        <f t="shared" si="4"/>
        <v>2185</v>
      </c>
      <c r="H32" s="26">
        <v>11</v>
      </c>
      <c r="I32" s="23">
        <v>4</v>
      </c>
      <c r="J32" s="27">
        <v>4</v>
      </c>
      <c r="K32" s="41">
        <f t="shared" si="5"/>
        <v>19</v>
      </c>
      <c r="L32" s="23">
        <v>4</v>
      </c>
      <c r="M32" s="29">
        <f>161+4</f>
        <v>165</v>
      </c>
      <c r="N32" s="30">
        <v>11</v>
      </c>
      <c r="O32" s="31">
        <v>13</v>
      </c>
      <c r="P32" s="16"/>
      <c r="Q32" s="16"/>
      <c r="R32" s="16"/>
      <c r="S32" s="16"/>
      <c r="T32" s="16"/>
    </row>
    <row r="33" spans="1:20" ht="15.75" customHeight="1">
      <c r="A33" s="19">
        <v>4</v>
      </c>
      <c r="B33" s="20" t="s">
        <v>53</v>
      </c>
      <c r="C33" s="21">
        <v>7573</v>
      </c>
      <c r="D33" s="22">
        <v>84</v>
      </c>
      <c r="E33" s="23">
        <v>3</v>
      </c>
      <c r="F33" s="24" t="s">
        <v>24</v>
      </c>
      <c r="G33" s="25">
        <f t="shared" si="4"/>
        <v>7660</v>
      </c>
      <c r="H33" s="26">
        <v>183</v>
      </c>
      <c r="I33" s="23">
        <v>6</v>
      </c>
      <c r="J33" s="27">
        <v>1</v>
      </c>
      <c r="K33" s="41">
        <f t="shared" si="5"/>
        <v>190</v>
      </c>
      <c r="L33" s="23">
        <v>3</v>
      </c>
      <c r="M33" s="29">
        <f>159+3</f>
        <v>162</v>
      </c>
      <c r="N33" s="30">
        <v>13</v>
      </c>
      <c r="O33" s="31">
        <v>14</v>
      </c>
      <c r="P33" s="16"/>
      <c r="Q33" s="16"/>
      <c r="R33" s="16"/>
      <c r="S33" s="16"/>
      <c r="T33" s="16"/>
    </row>
    <row r="34" spans="1:20" ht="15.75" customHeight="1">
      <c r="A34" s="19">
        <v>5</v>
      </c>
      <c r="B34" s="20" t="s">
        <v>54</v>
      </c>
      <c r="C34" s="21">
        <v>2816</v>
      </c>
      <c r="D34" s="22" t="s">
        <v>24</v>
      </c>
      <c r="E34" s="23">
        <v>27</v>
      </c>
      <c r="F34" s="37">
        <v>1</v>
      </c>
      <c r="G34" s="25">
        <f t="shared" si="4"/>
        <v>2844</v>
      </c>
      <c r="H34" s="26">
        <v>110</v>
      </c>
      <c r="I34" s="23">
        <v>1</v>
      </c>
      <c r="J34" s="27" t="s">
        <v>24</v>
      </c>
      <c r="K34" s="41">
        <f t="shared" si="5"/>
        <v>111</v>
      </c>
      <c r="L34" s="23">
        <v>4</v>
      </c>
      <c r="M34" s="29">
        <f>149+4</f>
        <v>153</v>
      </c>
      <c r="N34" s="30">
        <v>11</v>
      </c>
      <c r="O34" s="31">
        <v>13</v>
      </c>
      <c r="P34" s="16"/>
      <c r="Q34" s="16"/>
      <c r="R34" s="16"/>
      <c r="S34" s="16"/>
      <c r="T34" s="16"/>
    </row>
    <row r="35" spans="1:20" ht="15.75" customHeight="1">
      <c r="A35" s="19">
        <v>6</v>
      </c>
      <c r="B35" s="20" t="s">
        <v>55</v>
      </c>
      <c r="C35" s="21">
        <v>7585</v>
      </c>
      <c r="D35" s="22">
        <v>5</v>
      </c>
      <c r="E35" s="23">
        <v>88</v>
      </c>
      <c r="F35" s="24" t="s">
        <v>24</v>
      </c>
      <c r="G35" s="25">
        <f t="shared" si="4"/>
        <v>7678</v>
      </c>
      <c r="H35" s="26">
        <v>284</v>
      </c>
      <c r="I35" s="23">
        <v>1</v>
      </c>
      <c r="J35" s="27" t="s">
        <v>24</v>
      </c>
      <c r="K35" s="41">
        <f t="shared" si="5"/>
        <v>285</v>
      </c>
      <c r="L35" s="23">
        <v>7</v>
      </c>
      <c r="M35" s="29">
        <f>159+7</f>
        <v>166</v>
      </c>
      <c r="N35" s="30">
        <v>11</v>
      </c>
      <c r="O35" s="31">
        <v>13</v>
      </c>
      <c r="P35" s="16"/>
      <c r="Q35" s="16"/>
      <c r="R35" s="16"/>
      <c r="S35" s="16"/>
      <c r="T35" s="16"/>
    </row>
    <row r="36" spans="1:20" ht="15.75" customHeight="1">
      <c r="A36" s="19">
        <v>7</v>
      </c>
      <c r="B36" s="20" t="s">
        <v>56</v>
      </c>
      <c r="C36" s="21">
        <v>1696</v>
      </c>
      <c r="D36" s="22" t="s">
        <v>24</v>
      </c>
      <c r="E36" s="23">
        <v>80</v>
      </c>
      <c r="F36" s="24" t="s">
        <v>24</v>
      </c>
      <c r="G36" s="25">
        <f t="shared" si="4"/>
        <v>1776</v>
      </c>
      <c r="H36" s="26">
        <v>49</v>
      </c>
      <c r="I36" s="23">
        <v>1</v>
      </c>
      <c r="J36" s="27" t="s">
        <v>24</v>
      </c>
      <c r="K36" s="41">
        <f t="shared" si="5"/>
        <v>50</v>
      </c>
      <c r="L36" s="23">
        <v>7</v>
      </c>
      <c r="M36" s="29">
        <f>159+7</f>
        <v>166</v>
      </c>
      <c r="N36" s="30">
        <v>11</v>
      </c>
      <c r="O36" s="31">
        <v>13</v>
      </c>
      <c r="P36" s="16"/>
      <c r="Q36" s="16"/>
      <c r="R36" s="16"/>
      <c r="S36" s="16"/>
      <c r="T36" s="16"/>
    </row>
    <row r="37" spans="1:20" ht="15.75" customHeight="1">
      <c r="A37" s="19">
        <v>8</v>
      </c>
      <c r="B37" s="20" t="s">
        <v>57</v>
      </c>
      <c r="C37" s="21">
        <v>1717</v>
      </c>
      <c r="D37" s="22" t="s">
        <v>24</v>
      </c>
      <c r="E37" s="23" t="s">
        <v>24</v>
      </c>
      <c r="F37" s="24" t="s">
        <v>24</v>
      </c>
      <c r="G37" s="25">
        <f t="shared" si="4"/>
        <v>1717</v>
      </c>
      <c r="H37" s="26">
        <v>49</v>
      </c>
      <c r="I37" s="23">
        <v>2</v>
      </c>
      <c r="J37" s="27" t="s">
        <v>24</v>
      </c>
      <c r="K37" s="41">
        <f t="shared" si="5"/>
        <v>51</v>
      </c>
      <c r="L37" s="23">
        <v>3</v>
      </c>
      <c r="M37" s="29">
        <f>158+3</f>
        <v>161</v>
      </c>
      <c r="N37" s="30">
        <v>11</v>
      </c>
      <c r="O37" s="31">
        <v>14</v>
      </c>
      <c r="P37" s="16"/>
      <c r="Q37" s="16"/>
      <c r="R37" s="16"/>
      <c r="S37" s="16"/>
      <c r="T37" s="16"/>
    </row>
    <row r="38" spans="1:20" ht="15.75" customHeight="1">
      <c r="A38" s="19">
        <v>9</v>
      </c>
      <c r="B38" s="20" t="s">
        <v>58</v>
      </c>
      <c r="C38" s="21">
        <v>2093</v>
      </c>
      <c r="D38" s="22">
        <v>59</v>
      </c>
      <c r="E38" s="23">
        <v>67</v>
      </c>
      <c r="F38" s="37">
        <v>20</v>
      </c>
      <c r="G38" s="25">
        <f t="shared" si="4"/>
        <v>2239</v>
      </c>
      <c r="H38" s="26">
        <v>143</v>
      </c>
      <c r="I38" s="23" t="s">
        <v>24</v>
      </c>
      <c r="J38" s="27" t="s">
        <v>24</v>
      </c>
      <c r="K38" s="41">
        <f t="shared" si="5"/>
        <v>143</v>
      </c>
      <c r="L38" s="23">
        <v>3</v>
      </c>
      <c r="M38" s="29">
        <f>149+3</f>
        <v>152</v>
      </c>
      <c r="N38" s="30">
        <v>11</v>
      </c>
      <c r="O38" s="31">
        <v>13</v>
      </c>
      <c r="P38" s="16"/>
      <c r="Q38" s="16"/>
      <c r="R38" s="16"/>
      <c r="S38" s="16"/>
      <c r="T38" s="16"/>
    </row>
    <row r="39" spans="1:20" ht="15.75" customHeight="1">
      <c r="A39" s="19">
        <v>10</v>
      </c>
      <c r="B39" s="20" t="s">
        <v>59</v>
      </c>
      <c r="C39" s="21">
        <v>127</v>
      </c>
      <c r="D39" s="22">
        <v>1</v>
      </c>
      <c r="E39" s="23">
        <v>40</v>
      </c>
      <c r="F39" s="24" t="s">
        <v>24</v>
      </c>
      <c r="G39" s="25">
        <f t="shared" si="4"/>
        <v>168</v>
      </c>
      <c r="H39" s="26" t="s">
        <v>24</v>
      </c>
      <c r="I39" s="23" t="s">
        <v>24</v>
      </c>
      <c r="J39" s="27" t="s">
        <v>24</v>
      </c>
      <c r="K39" s="41">
        <f t="shared" si="5"/>
        <v>0</v>
      </c>
      <c r="L39" s="23">
        <v>4</v>
      </c>
      <c r="M39" s="29">
        <f>SUM(L39)</f>
        <v>4</v>
      </c>
      <c r="N39" s="30">
        <v>11</v>
      </c>
      <c r="O39" s="31">
        <v>13</v>
      </c>
      <c r="P39" s="16"/>
      <c r="Q39" s="16"/>
      <c r="R39" s="16"/>
      <c r="S39" s="16"/>
      <c r="T39" s="16"/>
    </row>
    <row r="40" spans="1:20" ht="15.75" customHeight="1">
      <c r="A40" s="19">
        <v>11</v>
      </c>
      <c r="B40" s="20" t="s">
        <v>60</v>
      </c>
      <c r="C40" s="21">
        <v>19568</v>
      </c>
      <c r="D40" s="22">
        <v>1</v>
      </c>
      <c r="E40" s="23" t="s">
        <v>24</v>
      </c>
      <c r="F40" s="24" t="s">
        <v>24</v>
      </c>
      <c r="G40" s="25">
        <f t="shared" si="4"/>
        <v>19569</v>
      </c>
      <c r="H40" s="26" t="s">
        <v>24</v>
      </c>
      <c r="I40" s="23" t="s">
        <v>24</v>
      </c>
      <c r="J40" s="27" t="s">
        <v>24</v>
      </c>
      <c r="K40" s="41">
        <f t="shared" si="5"/>
        <v>0</v>
      </c>
      <c r="L40" s="23">
        <v>3</v>
      </c>
      <c r="M40" s="29">
        <f>50+3</f>
        <v>53</v>
      </c>
      <c r="N40" s="30">
        <v>11</v>
      </c>
      <c r="O40" s="31">
        <v>13</v>
      </c>
      <c r="P40" s="16"/>
      <c r="Q40" s="16"/>
      <c r="R40" s="16"/>
      <c r="S40" s="16"/>
      <c r="T40" s="16"/>
    </row>
    <row r="41" spans="1:20" ht="15.75" customHeight="1">
      <c r="A41" s="42">
        <v>12</v>
      </c>
      <c r="B41" s="43" t="s">
        <v>61</v>
      </c>
      <c r="C41" s="44" t="s">
        <v>24</v>
      </c>
      <c r="D41" s="45" t="s">
        <v>24</v>
      </c>
      <c r="E41" s="23" t="s">
        <v>24</v>
      </c>
      <c r="F41" s="46">
        <v>12</v>
      </c>
      <c r="G41" s="25">
        <f t="shared" si="4"/>
        <v>12</v>
      </c>
      <c r="H41" s="26" t="s">
        <v>24</v>
      </c>
      <c r="I41" s="23" t="s">
        <v>24</v>
      </c>
      <c r="J41" s="27" t="s">
        <v>24</v>
      </c>
      <c r="K41" s="41">
        <f t="shared" si="5"/>
        <v>0</v>
      </c>
      <c r="L41" s="23">
        <v>3</v>
      </c>
      <c r="M41" s="29">
        <f>50+3</f>
        <v>53</v>
      </c>
      <c r="N41" s="30">
        <v>11</v>
      </c>
      <c r="O41" s="31">
        <v>13</v>
      </c>
      <c r="P41" s="16"/>
      <c r="Q41" s="16"/>
      <c r="R41" s="16"/>
      <c r="S41" s="16"/>
      <c r="T41" s="16"/>
    </row>
    <row r="42" spans="1:20" ht="15.75" customHeight="1">
      <c r="A42" s="60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47"/>
      <c r="P42" s="33"/>
      <c r="Q42" s="33"/>
      <c r="R42" s="33"/>
      <c r="S42" s="33"/>
      <c r="T42" s="33"/>
    </row>
    <row r="43" spans="1:20" ht="15.75" customHeight="1">
      <c r="A43" s="19">
        <v>1</v>
      </c>
      <c r="B43" s="34" t="s">
        <v>63</v>
      </c>
      <c r="C43" s="21">
        <v>1274</v>
      </c>
      <c r="D43" s="22">
        <v>31</v>
      </c>
      <c r="E43" s="23" t="s">
        <v>24</v>
      </c>
      <c r="F43" s="24" t="s">
        <v>24</v>
      </c>
      <c r="G43" s="25">
        <f aca="true" t="shared" si="6" ref="G43:G58">SUM(C43:F43)</f>
        <v>1305</v>
      </c>
      <c r="H43" s="26">
        <v>42</v>
      </c>
      <c r="I43" s="23">
        <v>1</v>
      </c>
      <c r="J43" s="27" t="s">
        <v>24</v>
      </c>
      <c r="K43" s="41">
        <f aca="true" t="shared" si="7" ref="K43:K58">SUM(H43:J43)</f>
        <v>43</v>
      </c>
      <c r="L43" s="23">
        <v>2</v>
      </c>
      <c r="M43" s="29">
        <f>182+2</f>
        <v>184</v>
      </c>
      <c r="N43" s="30">
        <v>11</v>
      </c>
      <c r="O43" s="31">
        <v>12</v>
      </c>
      <c r="P43" s="16"/>
      <c r="Q43" s="16"/>
      <c r="R43" s="16"/>
      <c r="S43" s="16"/>
      <c r="T43" s="16"/>
    </row>
    <row r="44" spans="1:20" ht="15.75" customHeight="1">
      <c r="A44" s="19">
        <v>2</v>
      </c>
      <c r="B44" s="34" t="s">
        <v>64</v>
      </c>
      <c r="C44" s="21">
        <v>857</v>
      </c>
      <c r="D44" s="22" t="s">
        <v>24</v>
      </c>
      <c r="E44" s="23">
        <v>3</v>
      </c>
      <c r="F44" s="24" t="s">
        <v>24</v>
      </c>
      <c r="G44" s="25">
        <f t="shared" si="6"/>
        <v>860</v>
      </c>
      <c r="H44" s="26">
        <v>13</v>
      </c>
      <c r="I44" s="23" t="s">
        <v>24</v>
      </c>
      <c r="J44" s="27" t="s">
        <v>24</v>
      </c>
      <c r="K44" s="41">
        <f t="shared" si="7"/>
        <v>13</v>
      </c>
      <c r="L44" s="23">
        <v>2</v>
      </c>
      <c r="M44" s="29">
        <f>189+2</f>
        <v>191</v>
      </c>
      <c r="N44" s="30">
        <v>11</v>
      </c>
      <c r="O44" s="31">
        <v>12</v>
      </c>
      <c r="P44" s="16"/>
      <c r="Q44" s="16"/>
      <c r="R44" s="16"/>
      <c r="S44" s="16"/>
      <c r="T44" s="16"/>
    </row>
    <row r="45" spans="1:20" ht="15.75" customHeight="1">
      <c r="A45" s="19">
        <v>3</v>
      </c>
      <c r="B45" s="34" t="s">
        <v>65</v>
      </c>
      <c r="C45" s="21">
        <v>8389</v>
      </c>
      <c r="D45" s="22" t="s">
        <v>24</v>
      </c>
      <c r="E45" s="23">
        <v>13</v>
      </c>
      <c r="F45" s="37">
        <v>1</v>
      </c>
      <c r="G45" s="25">
        <f t="shared" si="6"/>
        <v>8403</v>
      </c>
      <c r="H45" s="26">
        <v>85</v>
      </c>
      <c r="I45" s="23">
        <v>5</v>
      </c>
      <c r="J45" s="27">
        <v>2</v>
      </c>
      <c r="K45" s="41">
        <f t="shared" si="7"/>
        <v>92</v>
      </c>
      <c r="L45" s="23">
        <v>2</v>
      </c>
      <c r="M45" s="29">
        <f>181+2</f>
        <v>183</v>
      </c>
      <c r="N45" s="30">
        <v>13</v>
      </c>
      <c r="O45" s="31">
        <v>14</v>
      </c>
      <c r="P45" s="16"/>
      <c r="Q45" s="16"/>
      <c r="R45" s="16"/>
      <c r="S45" s="16"/>
      <c r="T45" s="16"/>
    </row>
    <row r="46" spans="1:20" ht="15.75" customHeight="1">
      <c r="A46" s="19">
        <v>4</v>
      </c>
      <c r="B46" s="20" t="s">
        <v>66</v>
      </c>
      <c r="C46" s="21">
        <v>1170</v>
      </c>
      <c r="D46" s="22">
        <v>90</v>
      </c>
      <c r="E46" s="23">
        <v>567</v>
      </c>
      <c r="F46" s="24" t="s">
        <v>24</v>
      </c>
      <c r="G46" s="25">
        <f t="shared" si="6"/>
        <v>1827</v>
      </c>
      <c r="H46" s="26">
        <v>14</v>
      </c>
      <c r="I46" s="23">
        <v>3</v>
      </c>
      <c r="J46" s="27">
        <v>1</v>
      </c>
      <c r="K46" s="41">
        <f t="shared" si="7"/>
        <v>18</v>
      </c>
      <c r="L46" s="23">
        <v>2</v>
      </c>
      <c r="M46" s="29">
        <f>209+2</f>
        <v>211</v>
      </c>
      <c r="N46" s="30">
        <v>11</v>
      </c>
      <c r="O46" s="31">
        <v>12</v>
      </c>
      <c r="P46" s="16"/>
      <c r="Q46" s="16"/>
      <c r="R46" s="16"/>
      <c r="S46" s="16"/>
      <c r="T46" s="16"/>
    </row>
    <row r="47" spans="1:20" ht="15.75" customHeight="1">
      <c r="A47" s="19">
        <v>5</v>
      </c>
      <c r="B47" s="20" t="s">
        <v>67</v>
      </c>
      <c r="C47" s="21">
        <v>1615</v>
      </c>
      <c r="D47" s="22" t="s">
        <v>24</v>
      </c>
      <c r="E47" s="23">
        <v>22</v>
      </c>
      <c r="F47" s="24" t="s">
        <v>24</v>
      </c>
      <c r="G47" s="25">
        <f t="shared" si="6"/>
        <v>1637</v>
      </c>
      <c r="H47" s="26">
        <v>25</v>
      </c>
      <c r="I47" s="23">
        <v>9</v>
      </c>
      <c r="J47" s="27">
        <v>1</v>
      </c>
      <c r="K47" s="41">
        <f t="shared" si="7"/>
        <v>35</v>
      </c>
      <c r="L47" s="23">
        <v>2</v>
      </c>
      <c r="M47" s="29">
        <f>204+2</f>
        <v>206</v>
      </c>
      <c r="N47" s="30">
        <v>11</v>
      </c>
      <c r="O47" s="31">
        <v>12</v>
      </c>
      <c r="P47" s="16"/>
      <c r="Q47" s="16"/>
      <c r="R47" s="16"/>
      <c r="S47" s="16"/>
      <c r="T47" s="16"/>
    </row>
    <row r="48" spans="1:20" ht="15.75" customHeight="1">
      <c r="A48" s="19">
        <v>6</v>
      </c>
      <c r="B48" s="20" t="s">
        <v>68</v>
      </c>
      <c r="C48" s="21">
        <v>2689</v>
      </c>
      <c r="D48" s="22">
        <v>15</v>
      </c>
      <c r="E48" s="23">
        <v>18</v>
      </c>
      <c r="F48" s="24" t="s">
        <v>24</v>
      </c>
      <c r="G48" s="25">
        <f t="shared" si="6"/>
        <v>2722</v>
      </c>
      <c r="H48" s="26">
        <v>54</v>
      </c>
      <c r="I48" s="23">
        <v>9</v>
      </c>
      <c r="J48" s="27">
        <v>1</v>
      </c>
      <c r="K48" s="41">
        <f t="shared" si="7"/>
        <v>64</v>
      </c>
      <c r="L48" s="23">
        <v>2</v>
      </c>
      <c r="M48" s="29">
        <f>208+2</f>
        <v>210</v>
      </c>
      <c r="N48" s="30">
        <v>11</v>
      </c>
      <c r="O48" s="31">
        <v>12</v>
      </c>
      <c r="P48" s="16"/>
      <c r="Q48" s="16"/>
      <c r="R48" s="16"/>
      <c r="S48" s="16"/>
      <c r="T48" s="16"/>
    </row>
    <row r="49" spans="1:20" ht="15.75" customHeight="1">
      <c r="A49" s="19">
        <v>7</v>
      </c>
      <c r="B49" s="20" t="s">
        <v>69</v>
      </c>
      <c r="C49" s="21">
        <v>2669</v>
      </c>
      <c r="D49" s="22" t="s">
        <v>24</v>
      </c>
      <c r="E49" s="23">
        <v>24</v>
      </c>
      <c r="F49" s="24" t="s">
        <v>24</v>
      </c>
      <c r="G49" s="25">
        <f t="shared" si="6"/>
        <v>2693</v>
      </c>
      <c r="H49" s="26">
        <v>54</v>
      </c>
      <c r="I49" s="23" t="s">
        <v>24</v>
      </c>
      <c r="J49" s="27" t="s">
        <v>24</v>
      </c>
      <c r="K49" s="41">
        <f t="shared" si="7"/>
        <v>54</v>
      </c>
      <c r="L49" s="23">
        <v>2</v>
      </c>
      <c r="M49" s="29">
        <f>60+2</f>
        <v>62</v>
      </c>
      <c r="N49" s="30">
        <v>11</v>
      </c>
      <c r="O49" s="31">
        <v>13</v>
      </c>
      <c r="P49" s="16"/>
      <c r="Q49" s="16"/>
      <c r="R49" s="16"/>
      <c r="S49" s="16"/>
      <c r="T49" s="16"/>
    </row>
    <row r="50" spans="1:20" ht="15.75" customHeight="1">
      <c r="A50" s="19">
        <v>8</v>
      </c>
      <c r="B50" s="20" t="s">
        <v>70</v>
      </c>
      <c r="C50" s="21">
        <v>1997</v>
      </c>
      <c r="D50" s="22" t="s">
        <v>24</v>
      </c>
      <c r="E50" s="23">
        <v>32</v>
      </c>
      <c r="F50" s="24" t="s">
        <v>24</v>
      </c>
      <c r="G50" s="25">
        <f t="shared" si="6"/>
        <v>2029</v>
      </c>
      <c r="H50" s="26">
        <v>82</v>
      </c>
      <c r="I50" s="23">
        <v>1</v>
      </c>
      <c r="J50" s="27">
        <v>2</v>
      </c>
      <c r="K50" s="41">
        <f t="shared" si="7"/>
        <v>85</v>
      </c>
      <c r="L50" s="23">
        <v>2</v>
      </c>
      <c r="M50" s="29">
        <f>217+2</f>
        <v>219</v>
      </c>
      <c r="N50" s="30">
        <v>11</v>
      </c>
      <c r="O50" s="31">
        <v>12</v>
      </c>
      <c r="P50" s="16"/>
      <c r="Q50" s="16"/>
      <c r="R50" s="16"/>
      <c r="S50" s="16"/>
      <c r="T50" s="16"/>
    </row>
    <row r="51" spans="1:20" ht="15.75" customHeight="1">
      <c r="A51" s="19">
        <v>9</v>
      </c>
      <c r="B51" s="20" t="s">
        <v>71</v>
      </c>
      <c r="C51" s="21">
        <v>7158</v>
      </c>
      <c r="D51" s="22">
        <v>14</v>
      </c>
      <c r="E51" s="23">
        <v>435</v>
      </c>
      <c r="F51" s="37">
        <v>48</v>
      </c>
      <c r="G51" s="25">
        <f t="shared" si="6"/>
        <v>7655</v>
      </c>
      <c r="H51" s="26">
        <v>166</v>
      </c>
      <c r="I51" s="23">
        <v>5</v>
      </c>
      <c r="J51" s="27">
        <v>2</v>
      </c>
      <c r="K51" s="41">
        <f t="shared" si="7"/>
        <v>173</v>
      </c>
      <c r="L51" s="23">
        <v>2</v>
      </c>
      <c r="M51" s="29">
        <f>213+2</f>
        <v>215</v>
      </c>
      <c r="N51" s="30">
        <v>13</v>
      </c>
      <c r="O51" s="31">
        <v>14</v>
      </c>
      <c r="P51" s="16"/>
      <c r="Q51" s="16"/>
      <c r="R51" s="16"/>
      <c r="S51" s="16"/>
      <c r="T51" s="16"/>
    </row>
    <row r="52" spans="1:20" ht="15.75" customHeight="1">
      <c r="A52" s="19">
        <v>10</v>
      </c>
      <c r="B52" s="20" t="s">
        <v>72</v>
      </c>
      <c r="C52" s="21">
        <v>7168</v>
      </c>
      <c r="D52" s="22" t="s">
        <v>24</v>
      </c>
      <c r="E52" s="23">
        <v>6</v>
      </c>
      <c r="F52" s="24" t="s">
        <v>24</v>
      </c>
      <c r="G52" s="25">
        <f t="shared" si="6"/>
        <v>7174</v>
      </c>
      <c r="H52" s="26">
        <v>166</v>
      </c>
      <c r="I52" s="23">
        <v>5</v>
      </c>
      <c r="J52" s="27">
        <v>2</v>
      </c>
      <c r="K52" s="41">
        <f t="shared" si="7"/>
        <v>173</v>
      </c>
      <c r="L52" s="23">
        <v>4</v>
      </c>
      <c r="M52" s="29">
        <f>214+4</f>
        <v>218</v>
      </c>
      <c r="N52" s="30">
        <v>13</v>
      </c>
      <c r="O52" s="31">
        <v>14</v>
      </c>
      <c r="P52" s="16"/>
      <c r="Q52" s="16"/>
      <c r="R52" s="16"/>
      <c r="S52" s="16"/>
      <c r="T52" s="16"/>
    </row>
    <row r="53" spans="1:20" ht="15.75" customHeight="1">
      <c r="A53" s="19">
        <v>11</v>
      </c>
      <c r="B53" s="20" t="s">
        <v>73</v>
      </c>
      <c r="C53" s="21">
        <v>3419</v>
      </c>
      <c r="D53" s="22">
        <v>3</v>
      </c>
      <c r="E53" s="23">
        <v>12</v>
      </c>
      <c r="F53" s="24" t="s">
        <v>24</v>
      </c>
      <c r="G53" s="25">
        <f t="shared" si="6"/>
        <v>3434</v>
      </c>
      <c r="H53" s="26">
        <v>272</v>
      </c>
      <c r="I53" s="23">
        <v>4</v>
      </c>
      <c r="J53" s="27">
        <v>2</v>
      </c>
      <c r="K53" s="41">
        <f t="shared" si="7"/>
        <v>278</v>
      </c>
      <c r="L53" s="23">
        <v>3</v>
      </c>
      <c r="M53" s="29">
        <f>232+3</f>
        <v>235</v>
      </c>
      <c r="N53" s="30">
        <v>11</v>
      </c>
      <c r="O53" s="31">
        <v>12</v>
      </c>
      <c r="P53" s="16"/>
      <c r="Q53" s="16"/>
      <c r="R53" s="16"/>
      <c r="S53" s="16"/>
      <c r="T53" s="16"/>
    </row>
    <row r="54" spans="1:20" ht="15.75" customHeight="1">
      <c r="A54" s="19">
        <v>12</v>
      </c>
      <c r="B54" s="20" t="s">
        <v>74</v>
      </c>
      <c r="C54" s="21">
        <v>2189</v>
      </c>
      <c r="D54" s="22" t="s">
        <v>24</v>
      </c>
      <c r="E54" s="23">
        <v>21</v>
      </c>
      <c r="F54" s="24" t="s">
        <v>24</v>
      </c>
      <c r="G54" s="25">
        <f t="shared" si="6"/>
        <v>2210</v>
      </c>
      <c r="H54" s="26">
        <v>126</v>
      </c>
      <c r="I54" s="23">
        <v>3</v>
      </c>
      <c r="J54" s="27">
        <v>1</v>
      </c>
      <c r="K54" s="41">
        <f t="shared" si="7"/>
        <v>130</v>
      </c>
      <c r="L54" s="23">
        <v>2</v>
      </c>
      <c r="M54" s="29">
        <f>208+2</f>
        <v>210</v>
      </c>
      <c r="N54" s="30">
        <v>11</v>
      </c>
      <c r="O54" s="31">
        <v>12</v>
      </c>
      <c r="P54" s="16"/>
      <c r="Q54" s="16"/>
      <c r="R54" s="16"/>
      <c r="S54" s="16"/>
      <c r="T54" s="16"/>
    </row>
    <row r="55" spans="1:20" ht="15.75" customHeight="1">
      <c r="A55" s="48">
        <v>13</v>
      </c>
      <c r="B55" s="34" t="s">
        <v>75</v>
      </c>
      <c r="C55" s="21">
        <v>136</v>
      </c>
      <c r="D55" s="22">
        <v>42</v>
      </c>
      <c r="E55" s="23">
        <v>25</v>
      </c>
      <c r="F55" s="37">
        <v>1</v>
      </c>
      <c r="G55" s="25">
        <f t="shared" si="6"/>
        <v>204</v>
      </c>
      <c r="H55" s="26" t="s">
        <v>24</v>
      </c>
      <c r="I55" s="23" t="s">
        <v>24</v>
      </c>
      <c r="J55" s="27" t="s">
        <v>24</v>
      </c>
      <c r="K55" s="41">
        <f t="shared" si="7"/>
        <v>0</v>
      </c>
      <c r="L55" s="23">
        <v>2</v>
      </c>
      <c r="M55" s="29">
        <f>SUM(L55)</f>
        <v>2</v>
      </c>
      <c r="N55" s="30">
        <v>11</v>
      </c>
      <c r="O55" s="31">
        <v>12</v>
      </c>
      <c r="P55" s="16"/>
      <c r="Q55" s="16"/>
      <c r="R55" s="16"/>
      <c r="S55" s="16"/>
      <c r="T55" s="16"/>
    </row>
    <row r="56" spans="1:20" ht="15.75" customHeight="1">
      <c r="A56" s="48">
        <v>14</v>
      </c>
      <c r="B56" s="20" t="s">
        <v>76</v>
      </c>
      <c r="C56" s="44" t="s">
        <v>24</v>
      </c>
      <c r="D56" s="45" t="s">
        <v>24</v>
      </c>
      <c r="E56" s="23">
        <v>33</v>
      </c>
      <c r="F56" s="24" t="s">
        <v>24</v>
      </c>
      <c r="G56" s="25">
        <f t="shared" si="6"/>
        <v>33</v>
      </c>
      <c r="H56" s="26" t="s">
        <v>24</v>
      </c>
      <c r="I56" s="23">
        <v>3</v>
      </c>
      <c r="J56" s="27" t="s">
        <v>24</v>
      </c>
      <c r="K56" s="41">
        <f t="shared" si="7"/>
        <v>3</v>
      </c>
      <c r="L56" s="23">
        <v>3</v>
      </c>
      <c r="M56" s="29">
        <f>SUM(L56)</f>
        <v>3</v>
      </c>
      <c r="N56" s="30"/>
      <c r="O56" s="31">
        <v>12</v>
      </c>
      <c r="P56" s="16"/>
      <c r="Q56" s="16"/>
      <c r="R56" s="16"/>
      <c r="S56" s="16"/>
      <c r="T56" s="16"/>
    </row>
    <row r="57" spans="1:20" ht="15.75" customHeight="1">
      <c r="A57" s="48">
        <v>15</v>
      </c>
      <c r="B57" s="20" t="s">
        <v>77</v>
      </c>
      <c r="C57" s="44" t="s">
        <v>24</v>
      </c>
      <c r="D57" s="45" t="s">
        <v>24</v>
      </c>
      <c r="E57" s="23">
        <v>14</v>
      </c>
      <c r="F57" s="24" t="s">
        <v>24</v>
      </c>
      <c r="G57" s="25">
        <f t="shared" si="6"/>
        <v>14</v>
      </c>
      <c r="H57" s="26">
        <v>1</v>
      </c>
      <c r="I57" s="23">
        <v>1</v>
      </c>
      <c r="J57" s="27" t="s">
        <v>24</v>
      </c>
      <c r="K57" s="41">
        <f t="shared" si="7"/>
        <v>2</v>
      </c>
      <c r="L57" s="23">
        <v>2</v>
      </c>
      <c r="M57" s="29">
        <f>SUM(L57)</f>
        <v>2</v>
      </c>
      <c r="N57" s="30"/>
      <c r="O57" s="31">
        <v>12</v>
      </c>
      <c r="P57" s="16"/>
      <c r="Q57" s="16"/>
      <c r="R57" s="16"/>
      <c r="S57" s="16"/>
      <c r="T57" s="16"/>
    </row>
    <row r="58" spans="1:20" ht="15.75" customHeight="1">
      <c r="A58" s="48">
        <v>16</v>
      </c>
      <c r="B58" s="20" t="s">
        <v>78</v>
      </c>
      <c r="C58" s="21">
        <v>6159</v>
      </c>
      <c r="D58" s="22" t="s">
        <v>24</v>
      </c>
      <c r="E58" s="23">
        <v>41</v>
      </c>
      <c r="F58" s="24" t="s">
        <v>24</v>
      </c>
      <c r="G58" s="25">
        <f t="shared" si="6"/>
        <v>6200</v>
      </c>
      <c r="H58" s="26">
        <v>1</v>
      </c>
      <c r="I58" s="23" t="s">
        <v>24</v>
      </c>
      <c r="J58" s="27" t="s">
        <v>24</v>
      </c>
      <c r="K58" s="41">
        <f t="shared" si="7"/>
        <v>1</v>
      </c>
      <c r="L58" s="23">
        <v>2</v>
      </c>
      <c r="M58" s="29">
        <f>50+2</f>
        <v>52</v>
      </c>
      <c r="N58" s="30">
        <v>11</v>
      </c>
      <c r="O58" s="31">
        <v>12</v>
      </c>
      <c r="P58" s="16"/>
      <c r="Q58" s="16"/>
      <c r="R58" s="16"/>
      <c r="S58" s="16"/>
      <c r="T58" s="16"/>
    </row>
    <row r="59" spans="1:20" ht="15.75" customHeight="1">
      <c r="A59" s="49"/>
      <c r="B59" s="50"/>
      <c r="C59" s="8"/>
      <c r="D59" s="8"/>
      <c r="E59" s="8"/>
      <c r="F59" s="51"/>
      <c r="G59" s="8"/>
      <c r="H59" s="16"/>
      <c r="I59" s="16"/>
      <c r="J59" s="52"/>
      <c r="K59" s="16"/>
      <c r="L59" s="8"/>
      <c r="M59" s="8"/>
      <c r="N59" s="16"/>
      <c r="O59" s="52"/>
      <c r="P59" s="16"/>
      <c r="Q59" s="16"/>
      <c r="R59" s="16"/>
      <c r="S59" s="16"/>
      <c r="T59" s="16"/>
    </row>
    <row r="60" spans="1:15" ht="15.75" customHeight="1">
      <c r="A60" s="53" t="s">
        <v>79</v>
      </c>
      <c r="B60" s="54" t="s">
        <v>80</v>
      </c>
      <c r="F60" s="55"/>
      <c r="J60" s="55"/>
      <c r="O60" s="55"/>
    </row>
    <row r="61" spans="2:15" ht="15.75" customHeight="1">
      <c r="B61" s="54" t="s">
        <v>81</v>
      </c>
      <c r="F61" s="55"/>
      <c r="J61" s="55"/>
      <c r="O61" s="55"/>
    </row>
    <row r="62" spans="6:15" ht="15.75" customHeight="1">
      <c r="F62" s="55"/>
      <c r="J62" s="55"/>
      <c r="O62" s="55"/>
    </row>
    <row r="63" spans="6:15" ht="15.75" customHeight="1">
      <c r="F63" s="55"/>
      <c r="J63" s="55"/>
      <c r="O63" s="55"/>
    </row>
    <row r="64" spans="6:15" ht="15.75" customHeight="1">
      <c r="F64" s="55"/>
      <c r="J64" s="55"/>
      <c r="O64" s="55"/>
    </row>
    <row r="65" spans="6:15" ht="15.75" customHeight="1">
      <c r="F65" s="55"/>
      <c r="J65" s="55"/>
      <c r="O65" s="55"/>
    </row>
    <row r="66" spans="6:15" ht="15.75" customHeight="1">
      <c r="F66" s="55"/>
      <c r="J66" s="55"/>
      <c r="O66" s="55"/>
    </row>
    <row r="67" spans="6:15" ht="15.75" customHeight="1">
      <c r="F67" s="55"/>
      <c r="J67" s="55"/>
      <c r="O67" s="55"/>
    </row>
    <row r="68" spans="6:15" ht="15.75" customHeight="1">
      <c r="F68" s="55"/>
      <c r="J68" s="55"/>
      <c r="O68" s="55"/>
    </row>
    <row r="69" spans="6:15" ht="15.75" customHeight="1">
      <c r="F69" s="55"/>
      <c r="J69" s="55"/>
      <c r="O69" s="55"/>
    </row>
    <row r="70" spans="6:15" ht="15.75" customHeight="1">
      <c r="F70" s="55"/>
      <c r="J70" s="55"/>
      <c r="O70" s="55"/>
    </row>
    <row r="71" spans="6:15" ht="15.75" customHeight="1">
      <c r="F71" s="55"/>
      <c r="J71" s="55"/>
      <c r="O71" s="55"/>
    </row>
    <row r="72" spans="6:15" ht="15.75" customHeight="1">
      <c r="F72" s="55"/>
      <c r="J72" s="55"/>
      <c r="O72" s="55"/>
    </row>
    <row r="73" spans="6:15" ht="15.75" customHeight="1">
      <c r="F73" s="55"/>
      <c r="J73" s="55"/>
      <c r="O73" s="55"/>
    </row>
    <row r="74" spans="6:15" ht="15.75" customHeight="1">
      <c r="F74" s="55"/>
      <c r="J74" s="55"/>
      <c r="O74" s="55"/>
    </row>
    <row r="75" spans="6:15" ht="15.75" customHeight="1">
      <c r="F75" s="55"/>
      <c r="J75" s="55"/>
      <c r="O75" s="55"/>
    </row>
    <row r="76" spans="6:15" ht="15.75" customHeight="1">
      <c r="F76" s="55"/>
      <c r="J76" s="55"/>
      <c r="O76" s="55"/>
    </row>
    <row r="77" spans="6:15" ht="15.75" customHeight="1">
      <c r="F77" s="55"/>
      <c r="J77" s="55"/>
      <c r="O77" s="55"/>
    </row>
    <row r="78" spans="6:15" ht="15.75" customHeight="1">
      <c r="F78" s="55"/>
      <c r="J78" s="55"/>
      <c r="O78" s="55"/>
    </row>
    <row r="79" spans="6:15" ht="15.75" customHeight="1">
      <c r="F79" s="55"/>
      <c r="J79" s="55"/>
      <c r="O79" s="55"/>
    </row>
    <row r="80" spans="6:15" ht="15.75" customHeight="1">
      <c r="F80" s="55"/>
      <c r="J80" s="55"/>
      <c r="O80" s="55"/>
    </row>
    <row r="81" spans="6:15" ht="15.75" customHeight="1">
      <c r="F81" s="55"/>
      <c r="J81" s="55"/>
      <c r="O81" s="55"/>
    </row>
    <row r="82" spans="6:15" ht="15.75" customHeight="1">
      <c r="F82" s="55"/>
      <c r="J82" s="55"/>
      <c r="O82" s="55"/>
    </row>
    <row r="83" spans="6:15" ht="15.75" customHeight="1">
      <c r="F83" s="55"/>
      <c r="J83" s="55"/>
      <c r="O83" s="55"/>
    </row>
    <row r="84" spans="6:15" ht="15.75" customHeight="1">
      <c r="F84" s="55"/>
      <c r="J84" s="55"/>
      <c r="O84" s="55"/>
    </row>
    <row r="85" spans="6:15" ht="15.75" customHeight="1">
      <c r="F85" s="55"/>
      <c r="J85" s="55"/>
      <c r="O85" s="55"/>
    </row>
    <row r="86" spans="6:15" ht="15.75" customHeight="1">
      <c r="F86" s="55"/>
      <c r="J86" s="55"/>
      <c r="O86" s="55"/>
    </row>
    <row r="87" spans="6:15" ht="15.75" customHeight="1">
      <c r="F87" s="55"/>
      <c r="J87" s="55"/>
      <c r="O87" s="55"/>
    </row>
    <row r="88" spans="6:15" ht="15.75" customHeight="1">
      <c r="F88" s="55"/>
      <c r="J88" s="55"/>
      <c r="O88" s="55"/>
    </row>
    <row r="89" spans="6:15" ht="15.75" customHeight="1">
      <c r="F89" s="55"/>
      <c r="J89" s="55"/>
      <c r="O89" s="55"/>
    </row>
    <row r="90" spans="6:15" ht="15.75" customHeight="1">
      <c r="F90" s="55"/>
      <c r="J90" s="55"/>
      <c r="O90" s="55"/>
    </row>
    <row r="91" spans="6:15" ht="15.75" customHeight="1">
      <c r="F91" s="55"/>
      <c r="J91" s="55"/>
      <c r="O91" s="55"/>
    </row>
    <row r="92" spans="6:15" ht="15.75" customHeight="1">
      <c r="F92" s="55"/>
      <c r="J92" s="55"/>
      <c r="O92" s="55"/>
    </row>
    <row r="93" spans="6:15" ht="15.75" customHeight="1">
      <c r="F93" s="55"/>
      <c r="J93" s="55"/>
      <c r="O93" s="55"/>
    </row>
    <row r="94" spans="6:15" ht="15.75" customHeight="1">
      <c r="F94" s="55"/>
      <c r="J94" s="55"/>
      <c r="O94" s="55"/>
    </row>
    <row r="95" spans="6:15" ht="15.75" customHeight="1">
      <c r="F95" s="55"/>
      <c r="J95" s="55"/>
      <c r="O95" s="55"/>
    </row>
    <row r="96" spans="6:15" ht="15.75" customHeight="1">
      <c r="F96" s="55"/>
      <c r="J96" s="55"/>
      <c r="O96" s="55"/>
    </row>
    <row r="97" spans="6:15" ht="15.75" customHeight="1">
      <c r="F97" s="55"/>
      <c r="J97" s="55"/>
      <c r="O97" s="55"/>
    </row>
    <row r="98" spans="6:15" ht="15.75" customHeight="1">
      <c r="F98" s="55"/>
      <c r="J98" s="55"/>
      <c r="O98" s="55"/>
    </row>
    <row r="99" spans="6:15" ht="15.75" customHeight="1">
      <c r="F99" s="55"/>
      <c r="J99" s="55"/>
      <c r="O99" s="55"/>
    </row>
    <row r="100" spans="6:15" ht="15.75" customHeight="1">
      <c r="F100" s="55"/>
      <c r="J100" s="55"/>
      <c r="O100" s="55"/>
    </row>
    <row r="101" spans="6:15" ht="15.75" customHeight="1">
      <c r="F101" s="55"/>
      <c r="J101" s="55"/>
      <c r="O101" s="55"/>
    </row>
    <row r="102" spans="6:15" ht="15.75" customHeight="1">
      <c r="F102" s="55"/>
      <c r="J102" s="55"/>
      <c r="O102" s="55"/>
    </row>
    <row r="103" spans="6:15" ht="15.75" customHeight="1">
      <c r="F103" s="55"/>
      <c r="J103" s="55"/>
      <c r="O103" s="55"/>
    </row>
    <row r="104" spans="6:15" ht="15.75" customHeight="1">
      <c r="F104" s="55"/>
      <c r="J104" s="55"/>
      <c r="O104" s="55"/>
    </row>
    <row r="105" spans="6:15" ht="15.75" customHeight="1">
      <c r="F105" s="55"/>
      <c r="J105" s="55"/>
      <c r="O105" s="55"/>
    </row>
    <row r="106" spans="6:15" ht="15.75" customHeight="1">
      <c r="F106" s="55"/>
      <c r="J106" s="55"/>
      <c r="O106" s="55"/>
    </row>
    <row r="107" spans="6:15" ht="15.75" customHeight="1">
      <c r="F107" s="55"/>
      <c r="J107" s="55"/>
      <c r="O107" s="55"/>
    </row>
    <row r="108" spans="6:15" ht="15.75" customHeight="1">
      <c r="F108" s="55"/>
      <c r="J108" s="55"/>
      <c r="O108" s="55"/>
    </row>
    <row r="109" spans="6:15" ht="15.75" customHeight="1">
      <c r="F109" s="55"/>
      <c r="J109" s="55"/>
      <c r="O109" s="55"/>
    </row>
    <row r="110" spans="6:15" ht="15.75" customHeight="1">
      <c r="F110" s="55"/>
      <c r="J110" s="55"/>
      <c r="O110" s="55"/>
    </row>
    <row r="111" spans="6:15" ht="15.75" customHeight="1">
      <c r="F111" s="55"/>
      <c r="J111" s="55"/>
      <c r="O111" s="55"/>
    </row>
    <row r="112" spans="6:15" ht="15.75" customHeight="1">
      <c r="F112" s="55"/>
      <c r="J112" s="55"/>
      <c r="O112" s="55"/>
    </row>
    <row r="113" spans="6:15" ht="15.75" customHeight="1">
      <c r="F113" s="55"/>
      <c r="J113" s="55"/>
      <c r="O113" s="55"/>
    </row>
    <row r="114" spans="6:15" ht="15.75" customHeight="1">
      <c r="F114" s="55"/>
      <c r="J114" s="55"/>
      <c r="O114" s="55"/>
    </row>
    <row r="115" spans="6:15" ht="15.75" customHeight="1">
      <c r="F115" s="55"/>
      <c r="J115" s="55"/>
      <c r="O115" s="55"/>
    </row>
    <row r="116" spans="6:15" ht="15.75" customHeight="1">
      <c r="F116" s="55"/>
      <c r="J116" s="55"/>
      <c r="O116" s="55"/>
    </row>
    <row r="117" spans="6:15" ht="15.75" customHeight="1">
      <c r="F117" s="55"/>
      <c r="J117" s="55"/>
      <c r="O117" s="55"/>
    </row>
    <row r="118" spans="6:15" ht="15.75" customHeight="1">
      <c r="F118" s="55"/>
      <c r="J118" s="55"/>
      <c r="O118" s="55"/>
    </row>
    <row r="119" spans="6:15" ht="15.75" customHeight="1">
      <c r="F119" s="55"/>
      <c r="J119" s="55"/>
      <c r="O119" s="55"/>
    </row>
    <row r="120" spans="6:15" ht="15.75" customHeight="1">
      <c r="F120" s="55"/>
      <c r="J120" s="55"/>
      <c r="O120" s="55"/>
    </row>
    <row r="121" spans="6:15" ht="15.75" customHeight="1">
      <c r="F121" s="55"/>
      <c r="J121" s="55"/>
      <c r="O121" s="55"/>
    </row>
    <row r="122" spans="6:15" ht="15.75" customHeight="1">
      <c r="F122" s="55"/>
      <c r="J122" s="55"/>
      <c r="O122" s="55"/>
    </row>
    <row r="123" spans="6:15" ht="15.75" customHeight="1">
      <c r="F123" s="55"/>
      <c r="J123" s="55"/>
      <c r="O123" s="55"/>
    </row>
    <row r="124" spans="6:15" ht="15.75" customHeight="1">
      <c r="F124" s="55"/>
      <c r="J124" s="55"/>
      <c r="O124" s="55"/>
    </row>
    <row r="125" spans="6:15" ht="15.75" customHeight="1">
      <c r="F125" s="55"/>
      <c r="J125" s="55"/>
      <c r="O125" s="55"/>
    </row>
    <row r="126" spans="6:15" ht="15.75" customHeight="1">
      <c r="F126" s="55"/>
      <c r="J126" s="55"/>
      <c r="O126" s="55"/>
    </row>
    <row r="127" spans="6:15" ht="15.75" customHeight="1">
      <c r="F127" s="55"/>
      <c r="J127" s="55"/>
      <c r="O127" s="55"/>
    </row>
    <row r="128" spans="6:15" ht="15.75" customHeight="1">
      <c r="F128" s="55"/>
      <c r="J128" s="55"/>
      <c r="O128" s="55"/>
    </row>
    <row r="129" spans="6:15" ht="15.75" customHeight="1">
      <c r="F129" s="55"/>
      <c r="J129" s="55"/>
      <c r="O129" s="55"/>
    </row>
    <row r="130" spans="6:15" ht="15.75" customHeight="1">
      <c r="F130" s="55"/>
      <c r="J130" s="55"/>
      <c r="O130" s="55"/>
    </row>
    <row r="131" spans="6:15" ht="15.75" customHeight="1">
      <c r="F131" s="55"/>
      <c r="J131" s="55"/>
      <c r="O131" s="55"/>
    </row>
    <row r="132" spans="6:15" ht="15.75" customHeight="1">
      <c r="F132" s="55"/>
      <c r="J132" s="55"/>
      <c r="O132" s="55"/>
    </row>
    <row r="133" spans="6:15" ht="15.75" customHeight="1">
      <c r="F133" s="55"/>
      <c r="J133" s="55"/>
      <c r="O133" s="55"/>
    </row>
    <row r="134" spans="6:15" ht="15.75" customHeight="1">
      <c r="F134" s="55"/>
      <c r="J134" s="55"/>
      <c r="O134" s="55"/>
    </row>
    <row r="135" spans="6:15" ht="15.75" customHeight="1">
      <c r="F135" s="55"/>
      <c r="J135" s="55"/>
      <c r="O135" s="55"/>
    </row>
    <row r="136" spans="6:15" ht="15.75" customHeight="1">
      <c r="F136" s="55"/>
      <c r="J136" s="55"/>
      <c r="O136" s="55"/>
    </row>
    <row r="137" spans="6:15" ht="15.75" customHeight="1">
      <c r="F137" s="55"/>
      <c r="J137" s="55"/>
      <c r="O137" s="55"/>
    </row>
    <row r="138" spans="6:15" ht="15.75" customHeight="1">
      <c r="F138" s="55"/>
      <c r="J138" s="55"/>
      <c r="O138" s="55"/>
    </row>
    <row r="139" spans="6:15" ht="15.75" customHeight="1">
      <c r="F139" s="55"/>
      <c r="J139" s="55"/>
      <c r="O139" s="55"/>
    </row>
    <row r="140" spans="6:15" ht="15.75" customHeight="1">
      <c r="F140" s="55"/>
      <c r="J140" s="55"/>
      <c r="O140" s="55"/>
    </row>
    <row r="141" spans="6:15" ht="15.75" customHeight="1">
      <c r="F141" s="55"/>
      <c r="J141" s="55"/>
      <c r="O141" s="55"/>
    </row>
    <row r="142" spans="6:15" ht="15.75" customHeight="1">
      <c r="F142" s="55"/>
      <c r="J142" s="55"/>
      <c r="O142" s="55"/>
    </row>
    <row r="143" spans="6:15" ht="15.75" customHeight="1">
      <c r="F143" s="55"/>
      <c r="J143" s="55"/>
      <c r="O143" s="55"/>
    </row>
    <row r="144" spans="6:15" ht="15.75" customHeight="1">
      <c r="F144" s="55"/>
      <c r="J144" s="55"/>
      <c r="O144" s="55"/>
    </row>
    <row r="145" spans="6:15" ht="15.75" customHeight="1">
      <c r="F145" s="55"/>
      <c r="J145" s="55"/>
      <c r="O145" s="55"/>
    </row>
    <row r="146" spans="6:15" ht="15.75" customHeight="1">
      <c r="F146" s="55"/>
      <c r="J146" s="55"/>
      <c r="O146" s="55"/>
    </row>
    <row r="147" spans="6:15" ht="15.75" customHeight="1">
      <c r="F147" s="55"/>
      <c r="J147" s="55"/>
      <c r="O147" s="55"/>
    </row>
    <row r="148" spans="6:15" ht="15.75" customHeight="1">
      <c r="F148" s="55"/>
      <c r="J148" s="55"/>
      <c r="O148" s="55"/>
    </row>
    <row r="149" spans="6:15" ht="15.75" customHeight="1">
      <c r="F149" s="55"/>
      <c r="J149" s="55"/>
      <c r="O149" s="55"/>
    </row>
    <row r="150" spans="6:15" ht="15.75" customHeight="1">
      <c r="F150" s="55"/>
      <c r="J150" s="55"/>
      <c r="O150" s="55"/>
    </row>
    <row r="151" spans="6:15" ht="15.75" customHeight="1">
      <c r="F151" s="55"/>
      <c r="J151" s="55"/>
      <c r="O151" s="55"/>
    </row>
    <row r="152" spans="6:15" ht="15.75" customHeight="1">
      <c r="F152" s="55"/>
      <c r="J152" s="55"/>
      <c r="O152" s="55"/>
    </row>
    <row r="153" spans="6:15" ht="15.75" customHeight="1">
      <c r="F153" s="55"/>
      <c r="J153" s="55"/>
      <c r="O153" s="55"/>
    </row>
    <row r="154" spans="6:15" ht="15.75" customHeight="1">
      <c r="F154" s="55"/>
      <c r="J154" s="55"/>
      <c r="O154" s="55"/>
    </row>
    <row r="155" spans="6:15" ht="15.75" customHeight="1">
      <c r="F155" s="55"/>
      <c r="J155" s="55"/>
      <c r="O155" s="55"/>
    </row>
    <row r="156" spans="6:15" ht="15.75" customHeight="1">
      <c r="F156" s="55"/>
      <c r="J156" s="55"/>
      <c r="O156" s="55"/>
    </row>
    <row r="157" spans="6:15" ht="15.75" customHeight="1">
      <c r="F157" s="55"/>
      <c r="J157" s="55"/>
      <c r="O157" s="55"/>
    </row>
    <row r="158" spans="6:15" ht="15.75" customHeight="1">
      <c r="F158" s="55"/>
      <c r="J158" s="55"/>
      <c r="O158" s="55"/>
    </row>
    <row r="159" spans="6:15" ht="15.75" customHeight="1">
      <c r="F159" s="55"/>
      <c r="J159" s="55"/>
      <c r="O159" s="55"/>
    </row>
    <row r="160" spans="6:15" ht="15.75" customHeight="1">
      <c r="F160" s="55"/>
      <c r="J160" s="55"/>
      <c r="O160" s="55"/>
    </row>
    <row r="161" spans="6:15" ht="15.75" customHeight="1">
      <c r="F161" s="55"/>
      <c r="J161" s="55"/>
      <c r="O161" s="55"/>
    </row>
    <row r="162" spans="6:15" ht="15.75" customHeight="1">
      <c r="F162" s="55"/>
      <c r="J162" s="55"/>
      <c r="O162" s="55"/>
    </row>
    <row r="163" spans="6:15" ht="15.75" customHeight="1">
      <c r="F163" s="55"/>
      <c r="J163" s="55"/>
      <c r="O163" s="55"/>
    </row>
    <row r="164" spans="6:15" ht="15.75" customHeight="1">
      <c r="F164" s="55"/>
      <c r="J164" s="55"/>
      <c r="O164" s="55"/>
    </row>
    <row r="165" spans="6:15" ht="15.75" customHeight="1">
      <c r="F165" s="55"/>
      <c r="J165" s="55"/>
      <c r="O165" s="55"/>
    </row>
    <row r="166" spans="6:15" ht="15.75" customHeight="1">
      <c r="F166" s="55"/>
      <c r="J166" s="55"/>
      <c r="O166" s="55"/>
    </row>
    <row r="167" spans="6:15" ht="15.75" customHeight="1">
      <c r="F167" s="55"/>
      <c r="J167" s="55"/>
      <c r="O167" s="55"/>
    </row>
    <row r="168" spans="6:15" ht="15.75" customHeight="1">
      <c r="F168" s="55"/>
      <c r="J168" s="55"/>
      <c r="O168" s="55"/>
    </row>
    <row r="169" spans="6:15" ht="15.75" customHeight="1">
      <c r="F169" s="55"/>
      <c r="J169" s="55"/>
      <c r="O169" s="55"/>
    </row>
    <row r="170" spans="6:15" ht="15.75" customHeight="1">
      <c r="F170" s="55"/>
      <c r="J170" s="55"/>
      <c r="O170" s="55"/>
    </row>
    <row r="171" spans="6:15" ht="15.75" customHeight="1">
      <c r="F171" s="55"/>
      <c r="J171" s="55"/>
      <c r="O171" s="55"/>
    </row>
    <row r="172" spans="6:15" ht="15.75" customHeight="1">
      <c r="F172" s="55"/>
      <c r="J172" s="55"/>
      <c r="O172" s="55"/>
    </row>
    <row r="173" spans="6:15" ht="15.75" customHeight="1">
      <c r="F173" s="55"/>
      <c r="J173" s="55"/>
      <c r="O173" s="55"/>
    </row>
    <row r="174" spans="6:15" ht="15.75" customHeight="1">
      <c r="F174" s="55"/>
      <c r="J174" s="55"/>
      <c r="O174" s="55"/>
    </row>
    <row r="175" spans="6:15" ht="15.75" customHeight="1">
      <c r="F175" s="55"/>
      <c r="J175" s="55"/>
      <c r="O175" s="55"/>
    </row>
    <row r="176" spans="6:15" ht="15.75" customHeight="1">
      <c r="F176" s="55"/>
      <c r="J176" s="55"/>
      <c r="O176" s="55"/>
    </row>
    <row r="177" spans="6:15" ht="15.75" customHeight="1">
      <c r="F177" s="55"/>
      <c r="J177" s="55"/>
      <c r="O177" s="55"/>
    </row>
    <row r="178" spans="6:15" ht="15.75" customHeight="1">
      <c r="F178" s="55"/>
      <c r="J178" s="55"/>
      <c r="O178" s="55"/>
    </row>
    <row r="179" spans="6:15" ht="15.75" customHeight="1">
      <c r="F179" s="55"/>
      <c r="J179" s="55"/>
      <c r="O179" s="55"/>
    </row>
    <row r="180" spans="6:15" ht="15.75" customHeight="1">
      <c r="F180" s="55"/>
      <c r="J180" s="55"/>
      <c r="O180" s="55"/>
    </row>
    <row r="181" spans="6:15" ht="15.75" customHeight="1">
      <c r="F181" s="55"/>
      <c r="J181" s="55"/>
      <c r="O181" s="55"/>
    </row>
    <row r="182" spans="6:15" ht="15.75" customHeight="1">
      <c r="F182" s="55"/>
      <c r="J182" s="55"/>
      <c r="O182" s="55"/>
    </row>
    <row r="183" spans="6:15" ht="15.75" customHeight="1">
      <c r="F183" s="55"/>
      <c r="J183" s="55"/>
      <c r="O183" s="55"/>
    </row>
    <row r="184" spans="6:15" ht="15.75" customHeight="1">
      <c r="F184" s="55"/>
      <c r="J184" s="55"/>
      <c r="O184" s="55"/>
    </row>
    <row r="185" spans="6:15" ht="15.75" customHeight="1">
      <c r="F185" s="55"/>
      <c r="J185" s="55"/>
      <c r="O185" s="55"/>
    </row>
    <row r="186" spans="6:15" ht="15.75" customHeight="1">
      <c r="F186" s="55"/>
      <c r="J186" s="55"/>
      <c r="O186" s="55"/>
    </row>
    <row r="187" spans="6:15" ht="15.75" customHeight="1">
      <c r="F187" s="55"/>
      <c r="J187" s="55"/>
      <c r="O187" s="55"/>
    </row>
    <row r="188" spans="6:15" ht="15.75" customHeight="1">
      <c r="F188" s="55"/>
      <c r="J188" s="55"/>
      <c r="O188" s="55"/>
    </row>
    <row r="189" spans="6:15" ht="15.75" customHeight="1">
      <c r="F189" s="55"/>
      <c r="J189" s="55"/>
      <c r="O189" s="55"/>
    </row>
    <row r="190" spans="6:15" ht="15.75" customHeight="1">
      <c r="F190" s="55"/>
      <c r="J190" s="55"/>
      <c r="O190" s="55"/>
    </row>
    <row r="191" spans="6:15" ht="15.75" customHeight="1">
      <c r="F191" s="55"/>
      <c r="J191" s="55"/>
      <c r="O191" s="55"/>
    </row>
    <row r="192" spans="6:15" ht="15.75" customHeight="1">
      <c r="F192" s="55"/>
      <c r="J192" s="55"/>
      <c r="O192" s="55"/>
    </row>
    <row r="193" spans="6:15" ht="15.75" customHeight="1">
      <c r="F193" s="55"/>
      <c r="J193" s="55"/>
      <c r="O193" s="55"/>
    </row>
    <row r="194" spans="6:15" ht="15.75" customHeight="1">
      <c r="F194" s="55"/>
      <c r="J194" s="55"/>
      <c r="O194" s="55"/>
    </row>
    <row r="195" spans="6:15" ht="15.75" customHeight="1">
      <c r="F195" s="55"/>
      <c r="J195" s="55"/>
      <c r="O195" s="55"/>
    </row>
    <row r="196" spans="6:15" ht="15.75" customHeight="1">
      <c r="F196" s="55"/>
      <c r="J196" s="55"/>
      <c r="O196" s="55"/>
    </row>
    <row r="197" spans="6:15" ht="15.75" customHeight="1">
      <c r="F197" s="55"/>
      <c r="J197" s="55"/>
      <c r="O197" s="55"/>
    </row>
    <row r="198" spans="6:15" ht="15.75" customHeight="1">
      <c r="F198" s="55"/>
      <c r="J198" s="55"/>
      <c r="O198" s="55"/>
    </row>
    <row r="199" spans="6:15" ht="15.75" customHeight="1">
      <c r="F199" s="55"/>
      <c r="J199" s="55"/>
      <c r="O199" s="55"/>
    </row>
    <row r="200" spans="6:15" ht="15.75" customHeight="1">
      <c r="F200" s="55"/>
      <c r="J200" s="55"/>
      <c r="O200" s="55"/>
    </row>
    <row r="201" spans="6:15" ht="15.75" customHeight="1">
      <c r="F201" s="55"/>
      <c r="J201" s="55"/>
      <c r="O201" s="55"/>
    </row>
    <row r="202" spans="6:15" ht="15.75" customHeight="1">
      <c r="F202" s="55"/>
      <c r="J202" s="55"/>
      <c r="O202" s="55"/>
    </row>
    <row r="203" spans="6:15" ht="15.75" customHeight="1">
      <c r="F203" s="55"/>
      <c r="J203" s="55"/>
      <c r="O203" s="55"/>
    </row>
    <row r="204" spans="6:15" ht="15.75" customHeight="1">
      <c r="F204" s="55"/>
      <c r="J204" s="55"/>
      <c r="O204" s="55"/>
    </row>
    <row r="205" spans="6:15" ht="15.75" customHeight="1">
      <c r="F205" s="55"/>
      <c r="J205" s="55"/>
      <c r="O205" s="55"/>
    </row>
    <row r="206" spans="6:15" ht="15.75" customHeight="1">
      <c r="F206" s="55"/>
      <c r="J206" s="55"/>
      <c r="O206" s="55"/>
    </row>
    <row r="207" spans="6:15" ht="15.75" customHeight="1">
      <c r="F207" s="55"/>
      <c r="J207" s="55"/>
      <c r="O207" s="55"/>
    </row>
    <row r="208" spans="6:15" ht="15.75" customHeight="1">
      <c r="F208" s="55"/>
      <c r="J208" s="55"/>
      <c r="O208" s="55"/>
    </row>
    <row r="209" spans="6:15" ht="15.75" customHeight="1">
      <c r="F209" s="55"/>
      <c r="J209" s="55"/>
      <c r="O209" s="55"/>
    </row>
    <row r="210" spans="6:15" ht="15.75" customHeight="1">
      <c r="F210" s="55"/>
      <c r="J210" s="55"/>
      <c r="O210" s="55"/>
    </row>
    <row r="211" spans="6:15" ht="15.75" customHeight="1">
      <c r="F211" s="55"/>
      <c r="J211" s="55"/>
      <c r="O211" s="55"/>
    </row>
    <row r="212" spans="6:15" ht="15.75" customHeight="1">
      <c r="F212" s="55"/>
      <c r="J212" s="55"/>
      <c r="O212" s="55"/>
    </row>
    <row r="213" spans="6:15" ht="15.75" customHeight="1">
      <c r="F213" s="55"/>
      <c r="J213" s="55"/>
      <c r="O213" s="55"/>
    </row>
    <row r="214" spans="6:15" ht="15.75" customHeight="1">
      <c r="F214" s="55"/>
      <c r="J214" s="55"/>
      <c r="O214" s="55"/>
    </row>
    <row r="215" spans="6:15" ht="15.75" customHeight="1">
      <c r="F215" s="55"/>
      <c r="J215" s="55"/>
      <c r="O215" s="55"/>
    </row>
    <row r="216" spans="6:15" ht="15.75" customHeight="1">
      <c r="F216" s="55"/>
      <c r="J216" s="55"/>
      <c r="O216" s="55"/>
    </row>
    <row r="217" spans="6:15" ht="15.75" customHeight="1">
      <c r="F217" s="55"/>
      <c r="J217" s="55"/>
      <c r="O217" s="55"/>
    </row>
    <row r="218" spans="6:15" ht="15.75" customHeight="1">
      <c r="F218" s="55"/>
      <c r="J218" s="55"/>
      <c r="O218" s="55"/>
    </row>
    <row r="219" spans="6:15" ht="15.75" customHeight="1">
      <c r="F219" s="55"/>
      <c r="J219" s="55"/>
      <c r="O219" s="55"/>
    </row>
    <row r="220" spans="6:15" ht="15.75" customHeight="1">
      <c r="F220" s="55"/>
      <c r="J220" s="55"/>
      <c r="O220" s="55"/>
    </row>
    <row r="221" spans="6:15" ht="15.75" customHeight="1">
      <c r="F221" s="55"/>
      <c r="J221" s="55"/>
      <c r="O221" s="55"/>
    </row>
    <row r="222" spans="6:15" ht="15.75" customHeight="1">
      <c r="F222" s="55"/>
      <c r="J222" s="55"/>
      <c r="O222" s="55"/>
    </row>
    <row r="223" spans="6:15" ht="15.75" customHeight="1">
      <c r="F223" s="55"/>
      <c r="J223" s="55"/>
      <c r="O223" s="55"/>
    </row>
    <row r="224" spans="6:15" ht="15.75" customHeight="1">
      <c r="F224" s="55"/>
      <c r="J224" s="55"/>
      <c r="O224" s="55"/>
    </row>
    <row r="225" spans="6:15" ht="15.75" customHeight="1">
      <c r="F225" s="55"/>
      <c r="J225" s="55"/>
      <c r="O225" s="55"/>
    </row>
    <row r="226" spans="6:15" ht="15.75" customHeight="1">
      <c r="F226" s="55"/>
      <c r="J226" s="55"/>
      <c r="O226" s="55"/>
    </row>
    <row r="227" spans="6:15" ht="15.75" customHeight="1">
      <c r="F227" s="55"/>
      <c r="J227" s="55"/>
      <c r="O227" s="55"/>
    </row>
    <row r="228" spans="6:15" ht="15.75" customHeight="1">
      <c r="F228" s="55"/>
      <c r="J228" s="55"/>
      <c r="O228" s="55"/>
    </row>
    <row r="229" spans="6:15" ht="15.75" customHeight="1">
      <c r="F229" s="55"/>
      <c r="J229" s="55"/>
      <c r="O229" s="55"/>
    </row>
    <row r="230" spans="6:15" ht="15.75" customHeight="1">
      <c r="F230" s="55"/>
      <c r="J230" s="55"/>
      <c r="O230" s="55"/>
    </row>
    <row r="231" spans="6:15" ht="15.75" customHeight="1">
      <c r="F231" s="55"/>
      <c r="J231" s="55"/>
      <c r="O231" s="55"/>
    </row>
    <row r="232" spans="6:15" ht="15.75" customHeight="1">
      <c r="F232" s="55"/>
      <c r="J232" s="55"/>
      <c r="O232" s="55"/>
    </row>
    <row r="233" spans="6:15" ht="15.75" customHeight="1">
      <c r="F233" s="55"/>
      <c r="J233" s="55"/>
      <c r="O233" s="55"/>
    </row>
    <row r="234" spans="6:15" ht="15.75" customHeight="1">
      <c r="F234" s="55"/>
      <c r="J234" s="55"/>
      <c r="O234" s="55"/>
    </row>
    <row r="235" spans="6:15" ht="15.75" customHeight="1">
      <c r="F235" s="55"/>
      <c r="J235" s="55"/>
      <c r="O235" s="55"/>
    </row>
    <row r="236" spans="6:15" ht="15.75" customHeight="1">
      <c r="F236" s="55"/>
      <c r="J236" s="55"/>
      <c r="O236" s="55"/>
    </row>
    <row r="237" spans="6:15" ht="15.75" customHeight="1">
      <c r="F237" s="55"/>
      <c r="J237" s="55"/>
      <c r="O237" s="55"/>
    </row>
    <row r="238" spans="6:15" ht="15.75" customHeight="1">
      <c r="F238" s="55"/>
      <c r="J238" s="55"/>
      <c r="O238" s="55"/>
    </row>
    <row r="239" spans="6:15" ht="15.75" customHeight="1">
      <c r="F239" s="55"/>
      <c r="J239" s="55"/>
      <c r="O239" s="55"/>
    </row>
    <row r="240" spans="6:15" ht="15.75" customHeight="1">
      <c r="F240" s="55"/>
      <c r="J240" s="55"/>
      <c r="O240" s="55"/>
    </row>
    <row r="241" spans="6:15" ht="15.75" customHeight="1">
      <c r="F241" s="55"/>
      <c r="J241" s="55"/>
      <c r="O241" s="55"/>
    </row>
    <row r="242" spans="6:15" ht="15.75" customHeight="1">
      <c r="F242" s="55"/>
      <c r="J242" s="55"/>
      <c r="O242" s="55"/>
    </row>
    <row r="243" spans="6:15" ht="15.75" customHeight="1">
      <c r="F243" s="55"/>
      <c r="J243" s="55"/>
      <c r="O243" s="55"/>
    </row>
    <row r="244" spans="6:15" ht="15.75" customHeight="1">
      <c r="F244" s="55"/>
      <c r="J244" s="55"/>
      <c r="O244" s="55"/>
    </row>
    <row r="245" spans="6:15" ht="15.75" customHeight="1">
      <c r="F245" s="55"/>
      <c r="J245" s="55"/>
      <c r="O245" s="55"/>
    </row>
    <row r="246" spans="6:15" ht="15.75" customHeight="1">
      <c r="F246" s="55"/>
      <c r="J246" s="55"/>
      <c r="O246" s="55"/>
    </row>
    <row r="247" spans="6:15" ht="15.75" customHeight="1">
      <c r="F247" s="55"/>
      <c r="J247" s="55"/>
      <c r="O247" s="55"/>
    </row>
    <row r="248" spans="6:15" ht="15.75" customHeight="1">
      <c r="F248" s="55"/>
      <c r="J248" s="55"/>
      <c r="O248" s="55"/>
    </row>
    <row r="249" spans="6:15" ht="15.75" customHeight="1">
      <c r="F249" s="55"/>
      <c r="J249" s="55"/>
      <c r="O249" s="55"/>
    </row>
    <row r="250" spans="6:15" ht="15.75" customHeight="1">
      <c r="F250" s="55"/>
      <c r="J250" s="55"/>
      <c r="O250" s="55"/>
    </row>
    <row r="251" spans="6:15" ht="15.75" customHeight="1">
      <c r="F251" s="55"/>
      <c r="J251" s="55"/>
      <c r="O251" s="55"/>
    </row>
    <row r="252" spans="6:15" ht="15.75" customHeight="1">
      <c r="F252" s="55"/>
      <c r="J252" s="55"/>
      <c r="O252" s="55"/>
    </row>
    <row r="253" spans="6:15" ht="15.75" customHeight="1">
      <c r="F253" s="55"/>
      <c r="J253" s="55"/>
      <c r="O253" s="55"/>
    </row>
    <row r="254" spans="6:15" ht="15.75" customHeight="1">
      <c r="F254" s="55"/>
      <c r="J254" s="55"/>
      <c r="O254" s="55"/>
    </row>
    <row r="255" spans="6:15" ht="15.75" customHeight="1">
      <c r="F255" s="55"/>
      <c r="J255" s="55"/>
      <c r="O255" s="55"/>
    </row>
    <row r="256" spans="6:15" ht="15.75" customHeight="1">
      <c r="F256" s="55"/>
      <c r="J256" s="55"/>
      <c r="O256" s="55"/>
    </row>
    <row r="257" spans="6:15" ht="15.75" customHeight="1">
      <c r="F257" s="55"/>
      <c r="J257" s="55"/>
      <c r="O257" s="55"/>
    </row>
    <row r="258" spans="6:15" ht="15.75" customHeight="1">
      <c r="F258" s="55"/>
      <c r="J258" s="55"/>
      <c r="O258" s="55"/>
    </row>
    <row r="259" spans="6:15" ht="15.75" customHeight="1">
      <c r="F259" s="55"/>
      <c r="J259" s="55"/>
      <c r="O259" s="55"/>
    </row>
    <row r="260" spans="6:15" ht="15.75" customHeight="1">
      <c r="F260" s="55"/>
      <c r="J260" s="55"/>
      <c r="O260" s="55"/>
    </row>
    <row r="261" spans="6:15" ht="15.75" customHeight="1">
      <c r="F261" s="55"/>
      <c r="J261" s="55"/>
      <c r="O261" s="55"/>
    </row>
    <row r="262" spans="6:15" ht="15.75" customHeight="1">
      <c r="F262" s="55"/>
      <c r="J262" s="55"/>
      <c r="O262" s="55"/>
    </row>
    <row r="263" spans="6:15" ht="15.75" customHeight="1">
      <c r="F263" s="55"/>
      <c r="J263" s="55"/>
      <c r="O263" s="55"/>
    </row>
    <row r="264" spans="6:15" ht="15.75" customHeight="1">
      <c r="F264" s="55"/>
      <c r="J264" s="55"/>
      <c r="O264" s="55"/>
    </row>
    <row r="265" spans="6:15" ht="15.75" customHeight="1">
      <c r="F265" s="55"/>
      <c r="J265" s="55"/>
      <c r="O265" s="55"/>
    </row>
    <row r="266" spans="6:15" ht="15.75" customHeight="1">
      <c r="F266" s="55"/>
      <c r="J266" s="55"/>
      <c r="O266" s="55"/>
    </row>
    <row r="267" spans="6:15" ht="15.75" customHeight="1">
      <c r="F267" s="55"/>
      <c r="J267" s="55"/>
      <c r="O267" s="55"/>
    </row>
    <row r="268" spans="6:15" ht="15.75" customHeight="1">
      <c r="F268" s="55"/>
      <c r="J268" s="55"/>
      <c r="O268" s="55"/>
    </row>
    <row r="269" spans="6:15" ht="15.75" customHeight="1">
      <c r="F269" s="55"/>
      <c r="J269" s="55"/>
      <c r="O269" s="55"/>
    </row>
    <row r="270" spans="6:15" ht="15.75" customHeight="1">
      <c r="F270" s="55"/>
      <c r="J270" s="55"/>
      <c r="O270" s="55"/>
    </row>
    <row r="271" spans="6:15" ht="15.75" customHeight="1">
      <c r="F271" s="55"/>
      <c r="J271" s="55"/>
      <c r="O271" s="55"/>
    </row>
    <row r="272" spans="6:15" ht="15.75" customHeight="1">
      <c r="F272" s="55"/>
      <c r="J272" s="55"/>
      <c r="O272" s="55"/>
    </row>
    <row r="273" spans="6:15" ht="15.75" customHeight="1">
      <c r="F273" s="55"/>
      <c r="J273" s="55"/>
      <c r="O273" s="55"/>
    </row>
    <row r="274" spans="6:15" ht="15.75" customHeight="1">
      <c r="F274" s="55"/>
      <c r="J274" s="55"/>
      <c r="O274" s="55"/>
    </row>
    <row r="275" spans="6:15" ht="15.75" customHeight="1">
      <c r="F275" s="55"/>
      <c r="J275" s="55"/>
      <c r="O275" s="55"/>
    </row>
    <row r="276" spans="6:15" ht="15.75" customHeight="1">
      <c r="F276" s="55"/>
      <c r="J276" s="55"/>
      <c r="O276" s="55"/>
    </row>
    <row r="277" spans="6:15" ht="15.75" customHeight="1">
      <c r="F277" s="55"/>
      <c r="J277" s="55"/>
      <c r="O277" s="55"/>
    </row>
    <row r="278" spans="6:15" ht="15.75" customHeight="1">
      <c r="F278" s="55"/>
      <c r="J278" s="55"/>
      <c r="O278" s="55"/>
    </row>
    <row r="279" spans="6:15" ht="15.75" customHeight="1">
      <c r="F279" s="55"/>
      <c r="J279" s="55"/>
      <c r="O279" s="55"/>
    </row>
    <row r="280" spans="6:15" ht="15.75" customHeight="1">
      <c r="F280" s="55"/>
      <c r="J280" s="55"/>
      <c r="O280" s="55"/>
    </row>
    <row r="281" spans="6:15" ht="15.75" customHeight="1">
      <c r="F281" s="55"/>
      <c r="J281" s="55"/>
      <c r="O281" s="55"/>
    </row>
    <row r="282" spans="6:15" ht="15.75" customHeight="1">
      <c r="F282" s="55"/>
      <c r="J282" s="55"/>
      <c r="O282" s="55"/>
    </row>
    <row r="283" spans="6:15" ht="15.75" customHeight="1">
      <c r="F283" s="55"/>
      <c r="J283" s="55"/>
      <c r="O283" s="55"/>
    </row>
    <row r="284" spans="6:15" ht="15.75" customHeight="1">
      <c r="F284" s="55"/>
      <c r="J284" s="55"/>
      <c r="O284" s="55"/>
    </row>
    <row r="285" spans="6:15" ht="15.75" customHeight="1">
      <c r="F285" s="55"/>
      <c r="J285" s="55"/>
      <c r="O285" s="55"/>
    </row>
    <row r="286" spans="6:15" ht="15.75" customHeight="1">
      <c r="F286" s="55"/>
      <c r="J286" s="55"/>
      <c r="O286" s="55"/>
    </row>
    <row r="287" spans="6:15" ht="15.75" customHeight="1">
      <c r="F287" s="55"/>
      <c r="J287" s="55"/>
      <c r="O287" s="55"/>
    </row>
    <row r="288" spans="6:15" ht="15.75" customHeight="1">
      <c r="F288" s="55"/>
      <c r="J288" s="55"/>
      <c r="O288" s="55"/>
    </row>
    <row r="289" spans="6:15" ht="15.75" customHeight="1">
      <c r="F289" s="55"/>
      <c r="J289" s="55"/>
      <c r="O289" s="55"/>
    </row>
    <row r="290" spans="6:15" ht="15.75" customHeight="1">
      <c r="F290" s="55"/>
      <c r="J290" s="55"/>
      <c r="O290" s="55"/>
    </row>
    <row r="291" spans="6:15" ht="15.75" customHeight="1">
      <c r="F291" s="55"/>
      <c r="J291" s="55"/>
      <c r="O291" s="55"/>
    </row>
    <row r="292" spans="6:15" ht="15.75" customHeight="1">
      <c r="F292" s="55"/>
      <c r="J292" s="55"/>
      <c r="O292" s="55"/>
    </row>
    <row r="293" spans="6:15" ht="15.75" customHeight="1">
      <c r="F293" s="55"/>
      <c r="J293" s="55"/>
      <c r="O293" s="55"/>
    </row>
    <row r="294" spans="6:15" ht="15.75" customHeight="1">
      <c r="F294" s="55"/>
      <c r="J294" s="55"/>
      <c r="O294" s="55"/>
    </row>
    <row r="295" spans="6:15" ht="15.75" customHeight="1">
      <c r="F295" s="55"/>
      <c r="J295" s="55"/>
      <c r="O295" s="55"/>
    </row>
    <row r="296" spans="6:15" ht="15.75" customHeight="1">
      <c r="F296" s="55"/>
      <c r="J296" s="55"/>
      <c r="O296" s="55"/>
    </row>
    <row r="297" spans="6:15" ht="15.75" customHeight="1">
      <c r="F297" s="55"/>
      <c r="J297" s="55"/>
      <c r="O297" s="55"/>
    </row>
    <row r="298" spans="6:15" ht="15.75" customHeight="1">
      <c r="F298" s="55"/>
      <c r="J298" s="55"/>
      <c r="O298" s="55"/>
    </row>
    <row r="299" spans="6:15" ht="15.75" customHeight="1">
      <c r="F299" s="55"/>
      <c r="J299" s="55"/>
      <c r="O299" s="55"/>
    </row>
    <row r="300" spans="6:15" ht="15.75" customHeight="1">
      <c r="F300" s="55"/>
      <c r="J300" s="55"/>
      <c r="O300" s="55"/>
    </row>
    <row r="301" spans="6:15" ht="15.75" customHeight="1">
      <c r="F301" s="55"/>
      <c r="J301" s="55"/>
      <c r="O301" s="55"/>
    </row>
    <row r="302" spans="6:15" ht="15.75" customHeight="1">
      <c r="F302" s="55"/>
      <c r="J302" s="55"/>
      <c r="O302" s="55"/>
    </row>
    <row r="303" spans="6:15" ht="15.75" customHeight="1">
      <c r="F303" s="55"/>
      <c r="J303" s="55"/>
      <c r="O303" s="55"/>
    </row>
    <row r="304" spans="6:15" ht="15.75" customHeight="1">
      <c r="F304" s="55"/>
      <c r="J304" s="55"/>
      <c r="O304" s="55"/>
    </row>
    <row r="305" spans="6:15" ht="15.75" customHeight="1">
      <c r="F305" s="55"/>
      <c r="J305" s="55"/>
      <c r="O305" s="55"/>
    </row>
    <row r="306" spans="6:15" ht="15.75" customHeight="1">
      <c r="F306" s="55"/>
      <c r="J306" s="55"/>
      <c r="O306" s="55"/>
    </row>
    <row r="307" spans="6:15" ht="15.75" customHeight="1">
      <c r="F307" s="55"/>
      <c r="J307" s="55"/>
      <c r="O307" s="55"/>
    </row>
    <row r="308" spans="6:15" ht="15.75" customHeight="1">
      <c r="F308" s="55"/>
      <c r="J308" s="55"/>
      <c r="O308" s="55"/>
    </row>
    <row r="309" spans="6:15" ht="15.75" customHeight="1">
      <c r="F309" s="55"/>
      <c r="J309" s="55"/>
      <c r="O309" s="55"/>
    </row>
    <row r="310" spans="6:15" ht="15.75" customHeight="1">
      <c r="F310" s="55"/>
      <c r="J310" s="55"/>
      <c r="O310" s="55"/>
    </row>
    <row r="311" spans="6:15" ht="15.75" customHeight="1">
      <c r="F311" s="55"/>
      <c r="J311" s="55"/>
      <c r="O311" s="55"/>
    </row>
    <row r="312" spans="6:15" ht="15.75" customHeight="1">
      <c r="F312" s="55"/>
      <c r="J312" s="55"/>
      <c r="O312" s="55"/>
    </row>
    <row r="313" spans="6:15" ht="15.75" customHeight="1">
      <c r="F313" s="55"/>
      <c r="J313" s="55"/>
      <c r="O313" s="55"/>
    </row>
    <row r="314" spans="6:15" ht="15.75" customHeight="1">
      <c r="F314" s="55"/>
      <c r="J314" s="55"/>
      <c r="O314" s="55"/>
    </row>
    <row r="315" spans="6:15" ht="15.75" customHeight="1">
      <c r="F315" s="55"/>
      <c r="J315" s="55"/>
      <c r="O315" s="55"/>
    </row>
    <row r="316" spans="6:15" ht="15.75" customHeight="1">
      <c r="F316" s="55"/>
      <c r="J316" s="55"/>
      <c r="O316" s="55"/>
    </row>
    <row r="317" spans="6:15" ht="15.75" customHeight="1">
      <c r="F317" s="55"/>
      <c r="J317" s="55"/>
      <c r="O317" s="55"/>
    </row>
    <row r="318" spans="6:15" ht="15.75" customHeight="1">
      <c r="F318" s="55"/>
      <c r="J318" s="55"/>
      <c r="O318" s="55"/>
    </row>
    <row r="319" spans="6:15" ht="15.75" customHeight="1">
      <c r="F319" s="55"/>
      <c r="J319" s="55"/>
      <c r="O319" s="55"/>
    </row>
    <row r="320" spans="6:15" ht="15.75" customHeight="1">
      <c r="F320" s="55"/>
      <c r="J320" s="55"/>
      <c r="O320" s="55"/>
    </row>
    <row r="321" spans="6:15" ht="15.75" customHeight="1">
      <c r="F321" s="55"/>
      <c r="J321" s="55"/>
      <c r="O321" s="55"/>
    </row>
    <row r="322" spans="6:15" ht="15.75" customHeight="1">
      <c r="F322" s="55"/>
      <c r="J322" s="55"/>
      <c r="O322" s="55"/>
    </row>
    <row r="323" spans="6:15" ht="15.75" customHeight="1">
      <c r="F323" s="55"/>
      <c r="J323" s="55"/>
      <c r="O323" s="55"/>
    </row>
    <row r="324" spans="6:15" ht="15.75" customHeight="1">
      <c r="F324" s="55"/>
      <c r="J324" s="55"/>
      <c r="O324" s="55"/>
    </row>
    <row r="325" spans="6:15" ht="15.75" customHeight="1">
      <c r="F325" s="55"/>
      <c r="J325" s="55"/>
      <c r="O325" s="55"/>
    </row>
    <row r="326" spans="6:15" ht="15.75" customHeight="1">
      <c r="F326" s="55"/>
      <c r="J326" s="55"/>
      <c r="O326" s="55"/>
    </row>
    <row r="327" spans="6:15" ht="15.75" customHeight="1">
      <c r="F327" s="55"/>
      <c r="J327" s="55"/>
      <c r="O327" s="55"/>
    </row>
    <row r="328" spans="6:15" ht="15.75" customHeight="1">
      <c r="F328" s="55"/>
      <c r="J328" s="55"/>
      <c r="O328" s="55"/>
    </row>
    <row r="329" spans="6:15" ht="15.75" customHeight="1">
      <c r="F329" s="55"/>
      <c r="J329" s="55"/>
      <c r="O329" s="55"/>
    </row>
    <row r="330" spans="6:15" ht="15.75" customHeight="1">
      <c r="F330" s="55"/>
      <c r="J330" s="55"/>
      <c r="O330" s="55"/>
    </row>
    <row r="331" spans="6:15" ht="15.75" customHeight="1">
      <c r="F331" s="55"/>
      <c r="J331" s="55"/>
      <c r="O331" s="55"/>
    </row>
    <row r="332" spans="6:15" ht="15.75" customHeight="1">
      <c r="F332" s="55"/>
      <c r="J332" s="55"/>
      <c r="O332" s="55"/>
    </row>
    <row r="333" spans="6:15" ht="15.75" customHeight="1">
      <c r="F333" s="55"/>
      <c r="J333" s="55"/>
      <c r="O333" s="55"/>
    </row>
    <row r="334" spans="6:15" ht="15.75" customHeight="1">
      <c r="F334" s="55"/>
      <c r="J334" s="55"/>
      <c r="O334" s="55"/>
    </row>
    <row r="335" spans="6:15" ht="15.75" customHeight="1">
      <c r="F335" s="55"/>
      <c r="J335" s="55"/>
      <c r="O335" s="55"/>
    </row>
    <row r="336" spans="6:15" ht="15.75" customHeight="1">
      <c r="F336" s="55"/>
      <c r="J336" s="55"/>
      <c r="O336" s="55"/>
    </row>
    <row r="337" spans="6:15" ht="15.75" customHeight="1">
      <c r="F337" s="55"/>
      <c r="J337" s="55"/>
      <c r="O337" s="55"/>
    </row>
    <row r="338" spans="6:15" ht="15.75" customHeight="1">
      <c r="F338" s="55"/>
      <c r="J338" s="55"/>
      <c r="O338" s="55"/>
    </row>
    <row r="339" spans="6:15" ht="15.75" customHeight="1">
      <c r="F339" s="55"/>
      <c r="J339" s="55"/>
      <c r="O339" s="55"/>
    </row>
    <row r="340" spans="6:15" ht="15.75" customHeight="1">
      <c r="F340" s="55"/>
      <c r="J340" s="55"/>
      <c r="O340" s="55"/>
    </row>
    <row r="341" spans="6:15" ht="15.75" customHeight="1">
      <c r="F341" s="55"/>
      <c r="J341" s="55"/>
      <c r="O341" s="55"/>
    </row>
    <row r="342" spans="6:15" ht="15.75" customHeight="1">
      <c r="F342" s="55"/>
      <c r="J342" s="55"/>
      <c r="O342" s="55"/>
    </row>
    <row r="343" spans="6:15" ht="15.75" customHeight="1">
      <c r="F343" s="55"/>
      <c r="J343" s="55"/>
      <c r="O343" s="55"/>
    </row>
    <row r="344" spans="6:15" ht="15.75" customHeight="1">
      <c r="F344" s="55"/>
      <c r="J344" s="55"/>
      <c r="O344" s="55"/>
    </row>
    <row r="345" spans="6:15" ht="15.75" customHeight="1">
      <c r="F345" s="55"/>
      <c r="J345" s="55"/>
      <c r="O345" s="55"/>
    </row>
    <row r="346" spans="6:15" ht="15.75" customHeight="1">
      <c r="F346" s="55"/>
      <c r="J346" s="55"/>
      <c r="O346" s="55"/>
    </row>
    <row r="347" spans="6:15" ht="15.75" customHeight="1">
      <c r="F347" s="55"/>
      <c r="J347" s="55"/>
      <c r="O347" s="55"/>
    </row>
    <row r="348" spans="6:15" ht="15.75" customHeight="1">
      <c r="F348" s="55"/>
      <c r="J348" s="55"/>
      <c r="O348" s="55"/>
    </row>
    <row r="349" spans="6:15" ht="15.75" customHeight="1">
      <c r="F349" s="55"/>
      <c r="J349" s="55"/>
      <c r="O349" s="55"/>
    </row>
    <row r="350" spans="6:15" ht="15.75" customHeight="1">
      <c r="F350" s="55"/>
      <c r="J350" s="55"/>
      <c r="O350" s="55"/>
    </row>
    <row r="351" spans="6:15" ht="15.75" customHeight="1">
      <c r="F351" s="55"/>
      <c r="J351" s="55"/>
      <c r="O351" s="55"/>
    </row>
    <row r="352" spans="6:15" ht="15.75" customHeight="1">
      <c r="F352" s="55"/>
      <c r="J352" s="55"/>
      <c r="O352" s="55"/>
    </row>
    <row r="353" spans="6:15" ht="15.75" customHeight="1">
      <c r="F353" s="55"/>
      <c r="J353" s="55"/>
      <c r="O353" s="55"/>
    </row>
    <row r="354" spans="6:15" ht="15.75" customHeight="1">
      <c r="F354" s="55"/>
      <c r="J354" s="55"/>
      <c r="O354" s="55"/>
    </row>
    <row r="355" spans="6:15" ht="15.75" customHeight="1">
      <c r="F355" s="55"/>
      <c r="J355" s="55"/>
      <c r="O355" s="55"/>
    </row>
    <row r="356" spans="6:15" ht="15.75" customHeight="1">
      <c r="F356" s="55"/>
      <c r="J356" s="55"/>
      <c r="O356" s="55"/>
    </row>
    <row r="357" spans="6:15" ht="15.75" customHeight="1">
      <c r="F357" s="55"/>
      <c r="J357" s="55"/>
      <c r="O357" s="55"/>
    </row>
    <row r="358" spans="6:15" ht="15.75" customHeight="1">
      <c r="F358" s="55"/>
      <c r="J358" s="55"/>
      <c r="O358" s="55"/>
    </row>
    <row r="359" spans="6:15" ht="15.75" customHeight="1">
      <c r="F359" s="55"/>
      <c r="J359" s="55"/>
      <c r="O359" s="55"/>
    </row>
    <row r="360" spans="6:15" ht="15.75" customHeight="1">
      <c r="F360" s="55"/>
      <c r="J360" s="55"/>
      <c r="O360" s="55"/>
    </row>
    <row r="361" spans="6:15" ht="15.75" customHeight="1">
      <c r="F361" s="55"/>
      <c r="J361" s="55"/>
      <c r="O361" s="55"/>
    </row>
    <row r="362" spans="6:15" ht="15.75" customHeight="1">
      <c r="F362" s="55"/>
      <c r="J362" s="55"/>
      <c r="O362" s="55"/>
    </row>
    <row r="363" spans="6:15" ht="15.75" customHeight="1">
      <c r="F363" s="55"/>
      <c r="J363" s="55"/>
      <c r="O363" s="55"/>
    </row>
    <row r="364" spans="6:15" ht="15.75" customHeight="1">
      <c r="F364" s="55"/>
      <c r="J364" s="55"/>
      <c r="O364" s="55"/>
    </row>
    <row r="365" spans="6:15" ht="15.75" customHeight="1">
      <c r="F365" s="55"/>
      <c r="J365" s="55"/>
      <c r="O365" s="55"/>
    </row>
    <row r="366" spans="6:15" ht="15.75" customHeight="1">
      <c r="F366" s="55"/>
      <c r="J366" s="55"/>
      <c r="O366" s="55"/>
    </row>
    <row r="367" spans="6:15" ht="15.75" customHeight="1">
      <c r="F367" s="55"/>
      <c r="J367" s="55"/>
      <c r="O367" s="55"/>
    </row>
    <row r="368" spans="6:15" ht="15.75" customHeight="1">
      <c r="F368" s="55"/>
      <c r="J368" s="55"/>
      <c r="O368" s="55"/>
    </row>
    <row r="369" spans="6:15" ht="15.75" customHeight="1">
      <c r="F369" s="55"/>
      <c r="J369" s="55"/>
      <c r="O369" s="55"/>
    </row>
    <row r="370" spans="6:15" ht="15.75" customHeight="1">
      <c r="F370" s="55"/>
      <c r="J370" s="55"/>
      <c r="O370" s="55"/>
    </row>
    <row r="371" spans="6:15" ht="15.75" customHeight="1">
      <c r="F371" s="55"/>
      <c r="J371" s="55"/>
      <c r="O371" s="55"/>
    </row>
    <row r="372" spans="6:15" ht="15.75" customHeight="1">
      <c r="F372" s="55"/>
      <c r="J372" s="55"/>
      <c r="O372" s="55"/>
    </row>
    <row r="373" spans="6:15" ht="15.75" customHeight="1">
      <c r="F373" s="55"/>
      <c r="J373" s="55"/>
      <c r="O373" s="55"/>
    </row>
    <row r="374" spans="6:15" ht="15.75" customHeight="1">
      <c r="F374" s="55"/>
      <c r="J374" s="55"/>
      <c r="O374" s="55"/>
    </row>
    <row r="375" spans="6:15" ht="15.75" customHeight="1">
      <c r="F375" s="55"/>
      <c r="J375" s="55"/>
      <c r="O375" s="55"/>
    </row>
    <row r="376" spans="6:15" ht="15.75" customHeight="1">
      <c r="F376" s="55"/>
      <c r="J376" s="55"/>
      <c r="O376" s="55"/>
    </row>
    <row r="377" spans="6:15" ht="15.75" customHeight="1">
      <c r="F377" s="55"/>
      <c r="J377" s="55"/>
      <c r="O377" s="55"/>
    </row>
    <row r="378" spans="6:15" ht="15.75" customHeight="1">
      <c r="F378" s="55"/>
      <c r="J378" s="55"/>
      <c r="O378" s="55"/>
    </row>
    <row r="379" spans="6:15" ht="15.75" customHeight="1">
      <c r="F379" s="55"/>
      <c r="J379" s="55"/>
      <c r="O379" s="55"/>
    </row>
    <row r="380" spans="6:15" ht="15.75" customHeight="1">
      <c r="F380" s="55"/>
      <c r="J380" s="55"/>
      <c r="O380" s="55"/>
    </row>
    <row r="381" spans="6:15" ht="15.75" customHeight="1">
      <c r="F381" s="55"/>
      <c r="J381" s="55"/>
      <c r="O381" s="55"/>
    </row>
    <row r="382" spans="6:15" ht="15.75" customHeight="1">
      <c r="F382" s="55"/>
      <c r="J382" s="55"/>
      <c r="O382" s="55"/>
    </row>
    <row r="383" spans="6:15" ht="15.75" customHeight="1">
      <c r="F383" s="55"/>
      <c r="J383" s="55"/>
      <c r="O383" s="55"/>
    </row>
    <row r="384" spans="6:15" ht="15.75" customHeight="1">
      <c r="F384" s="55"/>
      <c r="J384" s="55"/>
      <c r="O384" s="55"/>
    </row>
    <row r="385" spans="6:15" ht="15.75" customHeight="1">
      <c r="F385" s="55"/>
      <c r="J385" s="55"/>
      <c r="O385" s="55"/>
    </row>
    <row r="386" spans="6:15" ht="15.75" customHeight="1">
      <c r="F386" s="55"/>
      <c r="J386" s="55"/>
      <c r="O386" s="55"/>
    </row>
    <row r="387" spans="6:15" ht="15.75" customHeight="1">
      <c r="F387" s="55"/>
      <c r="J387" s="55"/>
      <c r="O387" s="55"/>
    </row>
    <row r="388" spans="6:15" ht="15.75" customHeight="1">
      <c r="F388" s="55"/>
      <c r="J388" s="55"/>
      <c r="O388" s="55"/>
    </row>
    <row r="389" spans="6:15" ht="15.75" customHeight="1">
      <c r="F389" s="55"/>
      <c r="J389" s="55"/>
      <c r="O389" s="55"/>
    </row>
    <row r="390" spans="6:15" ht="15.75" customHeight="1">
      <c r="F390" s="55"/>
      <c r="J390" s="55"/>
      <c r="O390" s="55"/>
    </row>
    <row r="391" spans="6:15" ht="15.75" customHeight="1">
      <c r="F391" s="55"/>
      <c r="J391" s="55"/>
      <c r="O391" s="55"/>
    </row>
    <row r="392" spans="6:15" ht="15.75" customHeight="1">
      <c r="F392" s="55"/>
      <c r="J392" s="55"/>
      <c r="O392" s="55"/>
    </row>
    <row r="393" spans="6:15" ht="15.75" customHeight="1">
      <c r="F393" s="55"/>
      <c r="J393" s="55"/>
      <c r="O393" s="55"/>
    </row>
    <row r="394" spans="6:15" ht="15.75" customHeight="1">
      <c r="F394" s="55"/>
      <c r="J394" s="55"/>
      <c r="O394" s="55"/>
    </row>
    <row r="395" spans="6:15" ht="15.75" customHeight="1">
      <c r="F395" s="55"/>
      <c r="J395" s="55"/>
      <c r="O395" s="55"/>
    </row>
    <row r="396" spans="6:15" ht="15.75" customHeight="1">
      <c r="F396" s="55"/>
      <c r="J396" s="55"/>
      <c r="O396" s="55"/>
    </row>
    <row r="397" spans="6:15" ht="15.75" customHeight="1">
      <c r="F397" s="55"/>
      <c r="J397" s="55"/>
      <c r="O397" s="55"/>
    </row>
    <row r="398" spans="6:15" ht="15.75" customHeight="1">
      <c r="F398" s="55"/>
      <c r="J398" s="55"/>
      <c r="O398" s="55"/>
    </row>
    <row r="399" spans="6:15" ht="15.75" customHeight="1">
      <c r="F399" s="55"/>
      <c r="J399" s="55"/>
      <c r="O399" s="55"/>
    </row>
    <row r="400" spans="6:15" ht="15.75" customHeight="1">
      <c r="F400" s="55"/>
      <c r="J400" s="55"/>
      <c r="O400" s="55"/>
    </row>
    <row r="401" spans="6:15" ht="15.75" customHeight="1">
      <c r="F401" s="55"/>
      <c r="J401" s="55"/>
      <c r="O401" s="55"/>
    </row>
    <row r="402" spans="6:15" ht="15.75" customHeight="1">
      <c r="F402" s="55"/>
      <c r="J402" s="55"/>
      <c r="O402" s="55"/>
    </row>
    <row r="403" spans="6:15" ht="15.75" customHeight="1">
      <c r="F403" s="55"/>
      <c r="J403" s="55"/>
      <c r="O403" s="55"/>
    </row>
    <row r="404" spans="6:15" ht="15.75" customHeight="1">
      <c r="F404" s="55"/>
      <c r="J404" s="55"/>
      <c r="O404" s="55"/>
    </row>
    <row r="405" spans="6:15" ht="15.75" customHeight="1">
      <c r="F405" s="55"/>
      <c r="J405" s="55"/>
      <c r="O405" s="55"/>
    </row>
    <row r="406" spans="6:15" ht="15.75" customHeight="1">
      <c r="F406" s="55"/>
      <c r="J406" s="55"/>
      <c r="O406" s="55"/>
    </row>
    <row r="407" spans="6:15" ht="15.75" customHeight="1">
      <c r="F407" s="55"/>
      <c r="J407" s="55"/>
      <c r="O407" s="55"/>
    </row>
    <row r="408" spans="6:15" ht="15.75" customHeight="1">
      <c r="F408" s="55"/>
      <c r="J408" s="55"/>
      <c r="O408" s="55"/>
    </row>
    <row r="409" spans="6:15" ht="15.75" customHeight="1">
      <c r="F409" s="55"/>
      <c r="J409" s="55"/>
      <c r="O409" s="55"/>
    </row>
    <row r="410" spans="6:15" ht="15.75" customHeight="1">
      <c r="F410" s="55"/>
      <c r="J410" s="55"/>
      <c r="O410" s="55"/>
    </row>
    <row r="411" spans="6:15" ht="15.75" customHeight="1">
      <c r="F411" s="55"/>
      <c r="J411" s="55"/>
      <c r="O411" s="55"/>
    </row>
    <row r="412" spans="6:15" ht="15.75" customHeight="1">
      <c r="F412" s="55"/>
      <c r="J412" s="55"/>
      <c r="O412" s="55"/>
    </row>
    <row r="413" spans="6:15" ht="15.75" customHeight="1">
      <c r="F413" s="55"/>
      <c r="J413" s="55"/>
      <c r="O413" s="55"/>
    </row>
    <row r="414" spans="6:15" ht="15.75" customHeight="1">
      <c r="F414" s="55"/>
      <c r="J414" s="55"/>
      <c r="O414" s="55"/>
    </row>
    <row r="415" spans="6:15" ht="15.75" customHeight="1">
      <c r="F415" s="55"/>
      <c r="J415" s="55"/>
      <c r="O415" s="55"/>
    </row>
    <row r="416" spans="6:15" ht="15.75" customHeight="1">
      <c r="F416" s="55"/>
      <c r="J416" s="55"/>
      <c r="O416" s="55"/>
    </row>
    <row r="417" spans="6:15" ht="15.75" customHeight="1">
      <c r="F417" s="55"/>
      <c r="J417" s="55"/>
      <c r="O417" s="55"/>
    </row>
    <row r="418" spans="6:15" ht="15.75" customHeight="1">
      <c r="F418" s="55"/>
      <c r="J418" s="55"/>
      <c r="O418" s="55"/>
    </row>
    <row r="419" spans="6:15" ht="15.75" customHeight="1">
      <c r="F419" s="55"/>
      <c r="J419" s="55"/>
      <c r="O419" s="55"/>
    </row>
    <row r="420" spans="6:15" ht="15.75" customHeight="1">
      <c r="F420" s="55"/>
      <c r="J420" s="55"/>
      <c r="O420" s="55"/>
    </row>
    <row r="421" spans="6:15" ht="15.75" customHeight="1">
      <c r="F421" s="55"/>
      <c r="J421" s="55"/>
      <c r="O421" s="55"/>
    </row>
    <row r="422" spans="6:15" ht="15.75" customHeight="1">
      <c r="F422" s="55"/>
      <c r="J422" s="55"/>
      <c r="O422" s="55"/>
    </row>
    <row r="423" spans="6:15" ht="15.75" customHeight="1">
      <c r="F423" s="55"/>
      <c r="J423" s="55"/>
      <c r="O423" s="55"/>
    </row>
    <row r="424" spans="6:15" ht="15.75" customHeight="1">
      <c r="F424" s="55"/>
      <c r="J424" s="55"/>
      <c r="O424" s="55"/>
    </row>
    <row r="425" spans="6:15" ht="15.75" customHeight="1">
      <c r="F425" s="55"/>
      <c r="J425" s="55"/>
      <c r="O425" s="55"/>
    </row>
    <row r="426" spans="6:15" ht="15.75" customHeight="1">
      <c r="F426" s="55"/>
      <c r="J426" s="55"/>
      <c r="O426" s="55"/>
    </row>
    <row r="427" spans="6:15" ht="15.75" customHeight="1">
      <c r="F427" s="55"/>
      <c r="J427" s="55"/>
      <c r="O427" s="55"/>
    </row>
    <row r="428" spans="6:15" ht="15.75" customHeight="1">
      <c r="F428" s="55"/>
      <c r="J428" s="55"/>
      <c r="O428" s="55"/>
    </row>
    <row r="429" spans="6:15" ht="15.75" customHeight="1">
      <c r="F429" s="55"/>
      <c r="J429" s="55"/>
      <c r="O429" s="55"/>
    </row>
    <row r="430" spans="6:15" ht="15.75" customHeight="1">
      <c r="F430" s="55"/>
      <c r="J430" s="55"/>
      <c r="O430" s="55"/>
    </row>
    <row r="431" spans="6:15" ht="15.75" customHeight="1">
      <c r="F431" s="55"/>
      <c r="J431" s="55"/>
      <c r="O431" s="55"/>
    </row>
    <row r="432" spans="6:15" ht="15.75" customHeight="1">
      <c r="F432" s="55"/>
      <c r="J432" s="55"/>
      <c r="O432" s="55"/>
    </row>
    <row r="433" spans="6:15" ht="15.75" customHeight="1">
      <c r="F433" s="55"/>
      <c r="J433" s="55"/>
      <c r="O433" s="55"/>
    </row>
    <row r="434" spans="6:15" ht="15.75" customHeight="1">
      <c r="F434" s="55"/>
      <c r="J434" s="55"/>
      <c r="O434" s="55"/>
    </row>
    <row r="435" spans="6:15" ht="15.75" customHeight="1">
      <c r="F435" s="55"/>
      <c r="J435" s="55"/>
      <c r="O435" s="55"/>
    </row>
    <row r="436" spans="6:15" ht="15.75" customHeight="1">
      <c r="F436" s="55"/>
      <c r="J436" s="55"/>
      <c r="O436" s="55"/>
    </row>
    <row r="437" spans="6:15" ht="15.75" customHeight="1">
      <c r="F437" s="55"/>
      <c r="J437" s="55"/>
      <c r="O437" s="55"/>
    </row>
    <row r="438" spans="6:15" ht="15.75" customHeight="1">
      <c r="F438" s="55"/>
      <c r="J438" s="55"/>
      <c r="O438" s="55"/>
    </row>
    <row r="439" spans="6:15" ht="15.75" customHeight="1">
      <c r="F439" s="55"/>
      <c r="J439" s="55"/>
      <c r="O439" s="55"/>
    </row>
    <row r="440" spans="6:15" ht="15.75" customHeight="1">
      <c r="F440" s="55"/>
      <c r="J440" s="55"/>
      <c r="O440" s="55"/>
    </row>
    <row r="441" spans="6:15" ht="15.75" customHeight="1">
      <c r="F441" s="55"/>
      <c r="J441" s="55"/>
      <c r="O441" s="55"/>
    </row>
    <row r="442" spans="6:15" ht="15.75" customHeight="1">
      <c r="F442" s="55"/>
      <c r="J442" s="55"/>
      <c r="O442" s="55"/>
    </row>
    <row r="443" spans="6:15" ht="15.75" customHeight="1">
      <c r="F443" s="55"/>
      <c r="J443" s="55"/>
      <c r="O443" s="55"/>
    </row>
    <row r="444" spans="6:15" ht="15.75" customHeight="1">
      <c r="F444" s="55"/>
      <c r="J444" s="55"/>
      <c r="O444" s="55"/>
    </row>
    <row r="445" spans="6:15" ht="15.75" customHeight="1">
      <c r="F445" s="55"/>
      <c r="J445" s="55"/>
      <c r="O445" s="55"/>
    </row>
    <row r="446" spans="6:15" ht="15.75" customHeight="1">
      <c r="F446" s="55"/>
      <c r="J446" s="55"/>
      <c r="O446" s="55"/>
    </row>
    <row r="447" spans="6:15" ht="15.75" customHeight="1">
      <c r="F447" s="55"/>
      <c r="J447" s="55"/>
      <c r="O447" s="55"/>
    </row>
    <row r="448" spans="6:15" ht="15.75" customHeight="1">
      <c r="F448" s="55"/>
      <c r="J448" s="55"/>
      <c r="O448" s="55"/>
    </row>
    <row r="449" spans="6:15" ht="15.75" customHeight="1">
      <c r="F449" s="55"/>
      <c r="J449" s="55"/>
      <c r="O449" s="55"/>
    </row>
    <row r="450" spans="6:15" ht="15.75" customHeight="1">
      <c r="F450" s="55"/>
      <c r="J450" s="55"/>
      <c r="O450" s="55"/>
    </row>
    <row r="451" spans="6:15" ht="15.75" customHeight="1">
      <c r="F451" s="55"/>
      <c r="J451" s="55"/>
      <c r="O451" s="55"/>
    </row>
    <row r="452" spans="6:15" ht="15.75" customHeight="1">
      <c r="F452" s="55"/>
      <c r="J452" s="55"/>
      <c r="O452" s="55"/>
    </row>
    <row r="453" spans="6:15" ht="15.75" customHeight="1">
      <c r="F453" s="55"/>
      <c r="J453" s="55"/>
      <c r="O453" s="55"/>
    </row>
    <row r="454" spans="6:15" ht="15.75" customHeight="1">
      <c r="F454" s="55"/>
      <c r="J454" s="55"/>
      <c r="O454" s="55"/>
    </row>
    <row r="455" spans="6:15" ht="15.75" customHeight="1">
      <c r="F455" s="55"/>
      <c r="J455" s="55"/>
      <c r="O455" s="55"/>
    </row>
    <row r="456" spans="6:15" ht="15.75" customHeight="1">
      <c r="F456" s="55"/>
      <c r="J456" s="55"/>
      <c r="O456" s="55"/>
    </row>
    <row r="457" spans="6:15" ht="15.75" customHeight="1">
      <c r="F457" s="55"/>
      <c r="J457" s="55"/>
      <c r="O457" s="55"/>
    </row>
    <row r="458" spans="6:15" ht="15.75" customHeight="1">
      <c r="F458" s="55"/>
      <c r="J458" s="55"/>
      <c r="O458" s="55"/>
    </row>
    <row r="459" spans="6:15" ht="15.75" customHeight="1">
      <c r="F459" s="55"/>
      <c r="J459" s="55"/>
      <c r="O459" s="55"/>
    </row>
    <row r="460" spans="6:15" ht="15.75" customHeight="1">
      <c r="F460" s="55"/>
      <c r="J460" s="55"/>
      <c r="O460" s="55"/>
    </row>
    <row r="461" spans="6:15" ht="15.75" customHeight="1">
      <c r="F461" s="55"/>
      <c r="J461" s="55"/>
      <c r="O461" s="55"/>
    </row>
    <row r="462" spans="6:15" ht="15.75" customHeight="1">
      <c r="F462" s="55"/>
      <c r="J462" s="55"/>
      <c r="O462" s="55"/>
    </row>
    <row r="463" spans="6:15" ht="15.75" customHeight="1">
      <c r="F463" s="55"/>
      <c r="J463" s="55"/>
      <c r="O463" s="55"/>
    </row>
    <row r="464" spans="6:15" ht="15.75" customHeight="1">
      <c r="F464" s="55"/>
      <c r="J464" s="55"/>
      <c r="O464" s="55"/>
    </row>
    <row r="465" spans="6:15" ht="15.75" customHeight="1">
      <c r="F465" s="55"/>
      <c r="J465" s="55"/>
      <c r="O465" s="55"/>
    </row>
    <row r="466" spans="6:15" ht="15.75" customHeight="1">
      <c r="F466" s="55"/>
      <c r="J466" s="55"/>
      <c r="O466" s="55"/>
    </row>
    <row r="467" spans="6:15" ht="15.75" customHeight="1">
      <c r="F467" s="55"/>
      <c r="J467" s="55"/>
      <c r="O467" s="55"/>
    </row>
    <row r="468" spans="6:15" ht="15.75" customHeight="1">
      <c r="F468" s="55"/>
      <c r="J468" s="55"/>
      <c r="O468" s="55"/>
    </row>
    <row r="469" spans="6:15" ht="15.75" customHeight="1">
      <c r="F469" s="55"/>
      <c r="J469" s="55"/>
      <c r="O469" s="55"/>
    </row>
    <row r="470" spans="6:15" ht="15.75" customHeight="1">
      <c r="F470" s="55"/>
      <c r="J470" s="55"/>
      <c r="O470" s="55"/>
    </row>
    <row r="471" spans="6:15" ht="15.75" customHeight="1">
      <c r="F471" s="55"/>
      <c r="J471" s="55"/>
      <c r="O471" s="55"/>
    </row>
    <row r="472" spans="6:15" ht="15.75" customHeight="1">
      <c r="F472" s="55"/>
      <c r="J472" s="55"/>
      <c r="O472" s="55"/>
    </row>
    <row r="473" spans="6:15" ht="15.75" customHeight="1">
      <c r="F473" s="55"/>
      <c r="J473" s="55"/>
      <c r="O473" s="55"/>
    </row>
    <row r="474" spans="6:15" ht="15.75" customHeight="1">
      <c r="F474" s="55"/>
      <c r="J474" s="55"/>
      <c r="O474" s="55"/>
    </row>
    <row r="475" spans="6:15" ht="15.75" customHeight="1">
      <c r="F475" s="55"/>
      <c r="J475" s="55"/>
      <c r="O475" s="55"/>
    </row>
    <row r="476" spans="6:15" ht="15.75" customHeight="1">
      <c r="F476" s="55"/>
      <c r="J476" s="55"/>
      <c r="O476" s="55"/>
    </row>
    <row r="477" spans="6:15" ht="15.75" customHeight="1">
      <c r="F477" s="55"/>
      <c r="J477" s="55"/>
      <c r="O477" s="55"/>
    </row>
    <row r="478" spans="6:15" ht="15.75" customHeight="1">
      <c r="F478" s="55"/>
      <c r="J478" s="55"/>
      <c r="O478" s="55"/>
    </row>
    <row r="479" spans="6:15" ht="15.75" customHeight="1">
      <c r="F479" s="55"/>
      <c r="J479" s="55"/>
      <c r="O479" s="55"/>
    </row>
    <row r="480" spans="6:15" ht="15.75" customHeight="1">
      <c r="F480" s="55"/>
      <c r="J480" s="55"/>
      <c r="O480" s="55"/>
    </row>
    <row r="481" spans="6:15" ht="15.75" customHeight="1">
      <c r="F481" s="55"/>
      <c r="J481" s="55"/>
      <c r="O481" s="55"/>
    </row>
    <row r="482" spans="6:15" ht="15.75" customHeight="1">
      <c r="F482" s="55"/>
      <c r="J482" s="55"/>
      <c r="O482" s="55"/>
    </row>
    <row r="483" spans="6:15" ht="15.75" customHeight="1">
      <c r="F483" s="55"/>
      <c r="J483" s="55"/>
      <c r="O483" s="55"/>
    </row>
    <row r="484" spans="6:15" ht="15.75" customHeight="1">
      <c r="F484" s="55"/>
      <c r="J484" s="55"/>
      <c r="O484" s="55"/>
    </row>
    <row r="485" spans="6:15" ht="15.75" customHeight="1">
      <c r="F485" s="55"/>
      <c r="J485" s="55"/>
      <c r="O485" s="55"/>
    </row>
    <row r="486" spans="6:15" ht="15.75" customHeight="1">
      <c r="F486" s="55"/>
      <c r="J486" s="55"/>
      <c r="O486" s="55"/>
    </row>
    <row r="487" spans="6:15" ht="15.75" customHeight="1">
      <c r="F487" s="55"/>
      <c r="J487" s="55"/>
      <c r="O487" s="55"/>
    </row>
    <row r="488" spans="6:15" ht="15.75" customHeight="1">
      <c r="F488" s="55"/>
      <c r="J488" s="55"/>
      <c r="O488" s="55"/>
    </row>
    <row r="489" spans="6:15" ht="15.75" customHeight="1">
      <c r="F489" s="55"/>
      <c r="J489" s="55"/>
      <c r="O489" s="55"/>
    </row>
    <row r="490" spans="6:15" ht="15.75" customHeight="1">
      <c r="F490" s="55"/>
      <c r="J490" s="55"/>
      <c r="O490" s="55"/>
    </row>
    <row r="491" spans="6:15" ht="15.75" customHeight="1">
      <c r="F491" s="55"/>
      <c r="J491" s="55"/>
      <c r="O491" s="55"/>
    </row>
    <row r="492" spans="6:15" ht="15.75" customHeight="1">
      <c r="F492" s="55"/>
      <c r="J492" s="55"/>
      <c r="O492" s="55"/>
    </row>
    <row r="493" spans="6:15" ht="15.75" customHeight="1">
      <c r="F493" s="55"/>
      <c r="J493" s="55"/>
      <c r="O493" s="55"/>
    </row>
    <row r="494" spans="6:15" ht="15.75" customHeight="1">
      <c r="F494" s="55"/>
      <c r="J494" s="55"/>
      <c r="O494" s="55"/>
    </row>
    <row r="495" spans="6:15" ht="15.75" customHeight="1">
      <c r="F495" s="55"/>
      <c r="J495" s="55"/>
      <c r="O495" s="55"/>
    </row>
    <row r="496" spans="6:15" ht="15.75" customHeight="1">
      <c r="F496" s="55"/>
      <c r="J496" s="55"/>
      <c r="O496" s="55"/>
    </row>
    <row r="497" spans="6:15" ht="15.75" customHeight="1">
      <c r="F497" s="55"/>
      <c r="J497" s="55"/>
      <c r="O497" s="55"/>
    </row>
    <row r="498" spans="6:15" ht="15.75" customHeight="1">
      <c r="F498" s="55"/>
      <c r="J498" s="55"/>
      <c r="O498" s="55"/>
    </row>
    <row r="499" spans="6:15" ht="15.75" customHeight="1">
      <c r="F499" s="55"/>
      <c r="J499" s="55"/>
      <c r="O499" s="55"/>
    </row>
    <row r="500" spans="6:15" ht="15.75" customHeight="1">
      <c r="F500" s="55"/>
      <c r="J500" s="55"/>
      <c r="O500" s="55"/>
    </row>
    <row r="501" spans="6:15" ht="15.75" customHeight="1">
      <c r="F501" s="55"/>
      <c r="J501" s="55"/>
      <c r="O501" s="55"/>
    </row>
    <row r="502" spans="6:15" ht="15.75" customHeight="1">
      <c r="F502" s="55"/>
      <c r="J502" s="55"/>
      <c r="O502" s="55"/>
    </row>
    <row r="503" spans="6:15" ht="15.75" customHeight="1">
      <c r="F503" s="55"/>
      <c r="J503" s="55"/>
      <c r="O503" s="55"/>
    </row>
    <row r="504" spans="6:15" ht="15.75" customHeight="1">
      <c r="F504" s="55"/>
      <c r="J504" s="55"/>
      <c r="O504" s="55"/>
    </row>
    <row r="505" spans="6:15" ht="15.75" customHeight="1">
      <c r="F505" s="55"/>
      <c r="J505" s="55"/>
      <c r="O505" s="55"/>
    </row>
    <row r="506" spans="6:15" ht="15.75" customHeight="1">
      <c r="F506" s="55"/>
      <c r="J506" s="55"/>
      <c r="O506" s="55"/>
    </row>
    <row r="507" spans="6:15" ht="15.75" customHeight="1">
      <c r="F507" s="55"/>
      <c r="J507" s="55"/>
      <c r="O507" s="55"/>
    </row>
    <row r="508" spans="6:15" ht="15.75" customHeight="1">
      <c r="F508" s="55"/>
      <c r="J508" s="55"/>
      <c r="O508" s="55"/>
    </row>
    <row r="509" spans="6:15" ht="15.75" customHeight="1">
      <c r="F509" s="55"/>
      <c r="J509" s="55"/>
      <c r="O509" s="55"/>
    </row>
    <row r="510" spans="6:15" ht="15.75" customHeight="1">
      <c r="F510" s="55"/>
      <c r="J510" s="55"/>
      <c r="O510" s="55"/>
    </row>
    <row r="511" spans="6:15" ht="15.75" customHeight="1">
      <c r="F511" s="55"/>
      <c r="J511" s="55"/>
      <c r="O511" s="55"/>
    </row>
    <row r="512" spans="6:15" ht="15.75" customHeight="1">
      <c r="F512" s="55"/>
      <c r="J512" s="55"/>
      <c r="O512" s="55"/>
    </row>
    <row r="513" spans="6:15" ht="15.75" customHeight="1">
      <c r="F513" s="55"/>
      <c r="J513" s="55"/>
      <c r="O513" s="55"/>
    </row>
    <row r="514" spans="6:15" ht="15.75" customHeight="1">
      <c r="F514" s="55"/>
      <c r="J514" s="55"/>
      <c r="O514" s="55"/>
    </row>
    <row r="515" spans="6:15" ht="15.75" customHeight="1">
      <c r="F515" s="55"/>
      <c r="J515" s="55"/>
      <c r="O515" s="55"/>
    </row>
    <row r="516" spans="6:15" ht="15.75" customHeight="1">
      <c r="F516" s="55"/>
      <c r="J516" s="55"/>
      <c r="O516" s="55"/>
    </row>
    <row r="517" spans="6:15" ht="15.75" customHeight="1">
      <c r="F517" s="55"/>
      <c r="J517" s="55"/>
      <c r="O517" s="55"/>
    </row>
    <row r="518" spans="6:15" ht="15.75" customHeight="1">
      <c r="F518" s="55"/>
      <c r="J518" s="55"/>
      <c r="O518" s="55"/>
    </row>
    <row r="519" spans="6:15" ht="15.75" customHeight="1">
      <c r="F519" s="55"/>
      <c r="J519" s="55"/>
      <c r="O519" s="55"/>
    </row>
    <row r="520" spans="6:15" ht="15.75" customHeight="1">
      <c r="F520" s="55"/>
      <c r="J520" s="55"/>
      <c r="O520" s="55"/>
    </row>
    <row r="521" spans="6:15" ht="15.75" customHeight="1">
      <c r="F521" s="55"/>
      <c r="J521" s="55"/>
      <c r="O521" s="55"/>
    </row>
    <row r="522" spans="6:15" ht="15.75" customHeight="1">
      <c r="F522" s="55"/>
      <c r="J522" s="55"/>
      <c r="O522" s="55"/>
    </row>
    <row r="523" spans="6:15" ht="15.75" customHeight="1">
      <c r="F523" s="55"/>
      <c r="J523" s="55"/>
      <c r="O523" s="55"/>
    </row>
    <row r="524" spans="6:15" ht="15.75" customHeight="1">
      <c r="F524" s="55"/>
      <c r="J524" s="55"/>
      <c r="O524" s="55"/>
    </row>
    <row r="525" spans="6:15" ht="15.75" customHeight="1">
      <c r="F525" s="55"/>
      <c r="J525" s="55"/>
      <c r="O525" s="55"/>
    </row>
    <row r="526" spans="6:15" ht="15.75" customHeight="1">
      <c r="F526" s="55"/>
      <c r="J526" s="55"/>
      <c r="O526" s="55"/>
    </row>
    <row r="527" spans="6:15" ht="15.75" customHeight="1">
      <c r="F527" s="55"/>
      <c r="J527" s="55"/>
      <c r="O527" s="55"/>
    </row>
    <row r="528" spans="6:15" ht="15.75" customHeight="1">
      <c r="F528" s="55"/>
      <c r="J528" s="55"/>
      <c r="O528" s="55"/>
    </row>
    <row r="529" spans="6:15" ht="15.75" customHeight="1">
      <c r="F529" s="55"/>
      <c r="J529" s="55"/>
      <c r="O529" s="55"/>
    </row>
    <row r="530" spans="6:15" ht="15.75" customHeight="1">
      <c r="F530" s="55"/>
      <c r="J530" s="55"/>
      <c r="O530" s="55"/>
    </row>
    <row r="531" spans="6:15" ht="15.75" customHeight="1">
      <c r="F531" s="55"/>
      <c r="J531" s="55"/>
      <c r="O531" s="55"/>
    </row>
    <row r="532" spans="6:15" ht="15.75" customHeight="1">
      <c r="F532" s="55"/>
      <c r="J532" s="55"/>
      <c r="O532" s="55"/>
    </row>
    <row r="533" spans="6:15" ht="15.75" customHeight="1">
      <c r="F533" s="55"/>
      <c r="J533" s="55"/>
      <c r="O533" s="55"/>
    </row>
    <row r="534" spans="6:15" ht="15.75" customHeight="1">
      <c r="F534" s="55"/>
      <c r="J534" s="55"/>
      <c r="O534" s="55"/>
    </row>
    <row r="535" spans="6:15" ht="15.75" customHeight="1">
      <c r="F535" s="55"/>
      <c r="J535" s="55"/>
      <c r="O535" s="55"/>
    </row>
    <row r="536" spans="6:15" ht="15.75" customHeight="1">
      <c r="F536" s="55"/>
      <c r="J536" s="55"/>
      <c r="O536" s="55"/>
    </row>
    <row r="537" spans="6:15" ht="15.75" customHeight="1">
      <c r="F537" s="55"/>
      <c r="J537" s="55"/>
      <c r="O537" s="55"/>
    </row>
    <row r="538" spans="6:15" ht="15.75" customHeight="1">
      <c r="F538" s="55"/>
      <c r="J538" s="55"/>
      <c r="O538" s="55"/>
    </row>
    <row r="539" spans="6:15" ht="15.75" customHeight="1">
      <c r="F539" s="55"/>
      <c r="J539" s="55"/>
      <c r="O539" s="55"/>
    </row>
    <row r="540" spans="6:15" ht="15.75" customHeight="1">
      <c r="F540" s="55"/>
      <c r="J540" s="55"/>
      <c r="O540" s="55"/>
    </row>
    <row r="541" spans="6:15" ht="15.75" customHeight="1">
      <c r="F541" s="55"/>
      <c r="J541" s="55"/>
      <c r="O541" s="55"/>
    </row>
    <row r="542" spans="6:15" ht="15.75" customHeight="1">
      <c r="F542" s="55"/>
      <c r="J542" s="55"/>
      <c r="O542" s="55"/>
    </row>
    <row r="543" spans="6:15" ht="15.75" customHeight="1">
      <c r="F543" s="55"/>
      <c r="J543" s="55"/>
      <c r="O543" s="55"/>
    </row>
    <row r="544" spans="6:15" ht="15.75" customHeight="1">
      <c r="F544" s="55"/>
      <c r="J544" s="55"/>
      <c r="O544" s="55"/>
    </row>
    <row r="545" spans="6:15" ht="15.75" customHeight="1">
      <c r="F545" s="55"/>
      <c r="J545" s="55"/>
      <c r="O545" s="55"/>
    </row>
    <row r="546" spans="6:15" ht="15.75" customHeight="1">
      <c r="F546" s="55"/>
      <c r="J546" s="55"/>
      <c r="O546" s="55"/>
    </row>
    <row r="547" spans="6:15" ht="15.75" customHeight="1">
      <c r="F547" s="55"/>
      <c r="J547" s="55"/>
      <c r="O547" s="55"/>
    </row>
    <row r="548" spans="6:15" ht="15.75" customHeight="1">
      <c r="F548" s="55"/>
      <c r="J548" s="55"/>
      <c r="O548" s="55"/>
    </row>
    <row r="549" spans="6:15" ht="15.75" customHeight="1">
      <c r="F549" s="55"/>
      <c r="J549" s="55"/>
      <c r="O549" s="55"/>
    </row>
    <row r="550" spans="6:15" ht="15.75" customHeight="1">
      <c r="F550" s="55"/>
      <c r="J550" s="55"/>
      <c r="O550" s="55"/>
    </row>
    <row r="551" spans="6:15" ht="15.75" customHeight="1">
      <c r="F551" s="55"/>
      <c r="J551" s="55"/>
      <c r="O551" s="55"/>
    </row>
    <row r="552" spans="6:15" ht="15.75" customHeight="1">
      <c r="F552" s="55"/>
      <c r="J552" s="55"/>
      <c r="O552" s="55"/>
    </row>
    <row r="553" spans="6:15" ht="15.75" customHeight="1">
      <c r="F553" s="55"/>
      <c r="J553" s="55"/>
      <c r="O553" s="55"/>
    </row>
    <row r="554" spans="6:15" ht="15.75" customHeight="1">
      <c r="F554" s="55"/>
      <c r="J554" s="55"/>
      <c r="O554" s="55"/>
    </row>
    <row r="555" spans="6:15" ht="15.75" customHeight="1">
      <c r="F555" s="55"/>
      <c r="J555" s="55"/>
      <c r="O555" s="55"/>
    </row>
    <row r="556" spans="6:15" ht="15.75" customHeight="1">
      <c r="F556" s="55"/>
      <c r="J556" s="55"/>
      <c r="O556" s="55"/>
    </row>
    <row r="557" spans="6:15" ht="15.75" customHeight="1">
      <c r="F557" s="55"/>
      <c r="J557" s="55"/>
      <c r="O557" s="55"/>
    </row>
    <row r="558" spans="6:15" ht="15.75" customHeight="1">
      <c r="F558" s="55"/>
      <c r="J558" s="55"/>
      <c r="O558" s="55"/>
    </row>
    <row r="559" spans="6:15" ht="15.75" customHeight="1">
      <c r="F559" s="55"/>
      <c r="J559" s="55"/>
      <c r="O559" s="55"/>
    </row>
    <row r="560" spans="6:15" ht="15.75" customHeight="1">
      <c r="F560" s="55"/>
      <c r="J560" s="55"/>
      <c r="O560" s="55"/>
    </row>
    <row r="561" spans="6:15" ht="15.75" customHeight="1">
      <c r="F561" s="55"/>
      <c r="J561" s="55"/>
      <c r="O561" s="55"/>
    </row>
    <row r="562" spans="6:15" ht="15.75" customHeight="1">
      <c r="F562" s="55"/>
      <c r="J562" s="55"/>
      <c r="O562" s="55"/>
    </row>
    <row r="563" spans="6:15" ht="15.75" customHeight="1">
      <c r="F563" s="55"/>
      <c r="J563" s="55"/>
      <c r="O563" s="55"/>
    </row>
    <row r="564" spans="6:15" ht="15.75" customHeight="1">
      <c r="F564" s="55"/>
      <c r="J564" s="55"/>
      <c r="O564" s="55"/>
    </row>
    <row r="565" spans="6:15" ht="15.75" customHeight="1">
      <c r="F565" s="55"/>
      <c r="J565" s="55"/>
      <c r="O565" s="55"/>
    </row>
    <row r="566" spans="6:15" ht="15.75" customHeight="1">
      <c r="F566" s="55"/>
      <c r="J566" s="55"/>
      <c r="O566" s="55"/>
    </row>
    <row r="567" spans="6:15" ht="15.75" customHeight="1">
      <c r="F567" s="55"/>
      <c r="J567" s="55"/>
      <c r="O567" s="55"/>
    </row>
    <row r="568" spans="6:15" ht="15.75" customHeight="1">
      <c r="F568" s="55"/>
      <c r="J568" s="55"/>
      <c r="O568" s="55"/>
    </row>
    <row r="569" spans="6:15" ht="15.75" customHeight="1">
      <c r="F569" s="55"/>
      <c r="J569" s="55"/>
      <c r="O569" s="55"/>
    </row>
    <row r="570" spans="6:15" ht="15.75" customHeight="1">
      <c r="F570" s="55"/>
      <c r="J570" s="55"/>
      <c r="O570" s="55"/>
    </row>
    <row r="571" spans="6:15" ht="15.75" customHeight="1">
      <c r="F571" s="55"/>
      <c r="J571" s="55"/>
      <c r="O571" s="55"/>
    </row>
    <row r="572" spans="6:15" ht="15.75" customHeight="1">
      <c r="F572" s="55"/>
      <c r="J572" s="55"/>
      <c r="O572" s="55"/>
    </row>
    <row r="573" spans="6:15" ht="15.75" customHeight="1">
      <c r="F573" s="55"/>
      <c r="J573" s="55"/>
      <c r="O573" s="55"/>
    </row>
    <row r="574" spans="6:15" ht="15.75" customHeight="1">
      <c r="F574" s="55"/>
      <c r="J574" s="55"/>
      <c r="O574" s="55"/>
    </row>
    <row r="575" spans="6:15" ht="15.75" customHeight="1">
      <c r="F575" s="55"/>
      <c r="J575" s="55"/>
      <c r="O575" s="55"/>
    </row>
    <row r="576" spans="6:15" ht="15.75" customHeight="1">
      <c r="F576" s="55"/>
      <c r="J576" s="55"/>
      <c r="O576" s="55"/>
    </row>
    <row r="577" spans="6:15" ht="15.75" customHeight="1">
      <c r="F577" s="55"/>
      <c r="J577" s="55"/>
      <c r="O577" s="55"/>
    </row>
    <row r="578" spans="6:15" ht="15.75" customHeight="1">
      <c r="F578" s="55"/>
      <c r="J578" s="55"/>
      <c r="O578" s="55"/>
    </row>
    <row r="579" spans="6:15" ht="15.75" customHeight="1">
      <c r="F579" s="55"/>
      <c r="J579" s="55"/>
      <c r="O579" s="55"/>
    </row>
    <row r="580" spans="6:15" ht="15.75" customHeight="1">
      <c r="F580" s="55"/>
      <c r="J580" s="55"/>
      <c r="O580" s="55"/>
    </row>
    <row r="581" spans="6:15" ht="15.75" customHeight="1">
      <c r="F581" s="55"/>
      <c r="J581" s="55"/>
      <c r="O581" s="55"/>
    </row>
    <row r="582" spans="6:15" ht="15.75" customHeight="1">
      <c r="F582" s="55"/>
      <c r="J582" s="55"/>
      <c r="O582" s="55"/>
    </row>
    <row r="583" spans="6:15" ht="15.75" customHeight="1">
      <c r="F583" s="55"/>
      <c r="J583" s="55"/>
      <c r="O583" s="55"/>
    </row>
    <row r="584" spans="6:15" ht="15.75" customHeight="1">
      <c r="F584" s="55"/>
      <c r="J584" s="55"/>
      <c r="O584" s="55"/>
    </row>
    <row r="585" spans="6:15" ht="15.75" customHeight="1">
      <c r="F585" s="55"/>
      <c r="J585" s="55"/>
      <c r="O585" s="55"/>
    </row>
    <row r="586" spans="6:15" ht="15.75" customHeight="1">
      <c r="F586" s="55"/>
      <c r="J586" s="55"/>
      <c r="O586" s="55"/>
    </row>
    <row r="587" spans="6:15" ht="15.75" customHeight="1">
      <c r="F587" s="55"/>
      <c r="J587" s="55"/>
      <c r="O587" s="55"/>
    </row>
    <row r="588" spans="6:15" ht="15.75" customHeight="1">
      <c r="F588" s="55"/>
      <c r="J588" s="55"/>
      <c r="O588" s="55"/>
    </row>
    <row r="589" spans="6:15" ht="15.75" customHeight="1">
      <c r="F589" s="55"/>
      <c r="J589" s="55"/>
      <c r="O589" s="55"/>
    </row>
    <row r="590" spans="6:15" ht="15.75" customHeight="1">
      <c r="F590" s="55"/>
      <c r="J590" s="55"/>
      <c r="O590" s="55"/>
    </row>
    <row r="591" spans="6:15" ht="15.75" customHeight="1">
      <c r="F591" s="55"/>
      <c r="J591" s="55"/>
      <c r="O591" s="55"/>
    </row>
    <row r="592" spans="6:15" ht="15.75" customHeight="1">
      <c r="F592" s="55"/>
      <c r="J592" s="55"/>
      <c r="O592" s="55"/>
    </row>
    <row r="593" spans="6:15" ht="15.75" customHeight="1">
      <c r="F593" s="55"/>
      <c r="J593" s="55"/>
      <c r="O593" s="55"/>
    </row>
    <row r="594" spans="6:15" ht="15.75" customHeight="1">
      <c r="F594" s="55"/>
      <c r="J594" s="55"/>
      <c r="O594" s="55"/>
    </row>
    <row r="595" spans="6:15" ht="15.75" customHeight="1">
      <c r="F595" s="55"/>
      <c r="J595" s="55"/>
      <c r="O595" s="55"/>
    </row>
    <row r="596" spans="6:15" ht="15.75" customHeight="1">
      <c r="F596" s="55"/>
      <c r="J596" s="55"/>
      <c r="O596" s="55"/>
    </row>
    <row r="597" spans="6:15" ht="15.75" customHeight="1">
      <c r="F597" s="55"/>
      <c r="J597" s="55"/>
      <c r="O597" s="55"/>
    </row>
    <row r="598" spans="6:15" ht="15.75" customHeight="1">
      <c r="F598" s="55"/>
      <c r="J598" s="55"/>
      <c r="O598" s="55"/>
    </row>
    <row r="599" spans="6:15" ht="15.75" customHeight="1">
      <c r="F599" s="55"/>
      <c r="J599" s="55"/>
      <c r="O599" s="55"/>
    </row>
    <row r="600" spans="6:15" ht="15.75" customHeight="1">
      <c r="F600" s="55"/>
      <c r="J600" s="55"/>
      <c r="O600" s="55"/>
    </row>
    <row r="601" spans="6:15" ht="15.75" customHeight="1">
      <c r="F601" s="55"/>
      <c r="J601" s="55"/>
      <c r="O601" s="55"/>
    </row>
    <row r="602" spans="6:15" ht="15.75" customHeight="1">
      <c r="F602" s="55"/>
      <c r="J602" s="55"/>
      <c r="O602" s="55"/>
    </row>
    <row r="603" spans="6:15" ht="15.75" customHeight="1">
      <c r="F603" s="55"/>
      <c r="J603" s="55"/>
      <c r="O603" s="55"/>
    </row>
    <row r="604" spans="6:15" ht="15.75" customHeight="1">
      <c r="F604" s="55"/>
      <c r="J604" s="55"/>
      <c r="O604" s="55"/>
    </row>
    <row r="605" spans="6:15" ht="15.75" customHeight="1">
      <c r="F605" s="55"/>
      <c r="J605" s="55"/>
      <c r="O605" s="55"/>
    </row>
    <row r="606" spans="6:15" ht="15.75" customHeight="1">
      <c r="F606" s="55"/>
      <c r="J606" s="55"/>
      <c r="O606" s="55"/>
    </row>
    <row r="607" spans="6:15" ht="15.75" customHeight="1">
      <c r="F607" s="55"/>
      <c r="J607" s="55"/>
      <c r="O607" s="55"/>
    </row>
    <row r="608" spans="6:15" ht="15.75" customHeight="1">
      <c r="F608" s="55"/>
      <c r="J608" s="55"/>
      <c r="O608" s="55"/>
    </row>
    <row r="609" spans="6:15" ht="15.75" customHeight="1">
      <c r="F609" s="55"/>
      <c r="J609" s="55"/>
      <c r="O609" s="55"/>
    </row>
    <row r="610" spans="6:15" ht="15.75" customHeight="1">
      <c r="F610" s="55"/>
      <c r="J610" s="55"/>
      <c r="O610" s="55"/>
    </row>
    <row r="611" spans="6:15" ht="15.75" customHeight="1">
      <c r="F611" s="55"/>
      <c r="J611" s="55"/>
      <c r="O611" s="55"/>
    </row>
    <row r="612" spans="6:15" ht="15.75" customHeight="1">
      <c r="F612" s="55"/>
      <c r="J612" s="55"/>
      <c r="O612" s="55"/>
    </row>
    <row r="613" spans="6:15" ht="15.75" customHeight="1">
      <c r="F613" s="55"/>
      <c r="J613" s="55"/>
      <c r="O613" s="55"/>
    </row>
    <row r="614" spans="6:15" ht="15.75" customHeight="1">
      <c r="F614" s="55"/>
      <c r="J614" s="55"/>
      <c r="O614" s="55"/>
    </row>
    <row r="615" spans="6:15" ht="15.75" customHeight="1">
      <c r="F615" s="55"/>
      <c r="J615" s="55"/>
      <c r="O615" s="55"/>
    </row>
    <row r="616" spans="6:15" ht="15.75" customHeight="1">
      <c r="F616" s="55"/>
      <c r="J616" s="55"/>
      <c r="O616" s="55"/>
    </row>
    <row r="617" spans="6:15" ht="15.75" customHeight="1">
      <c r="F617" s="55"/>
      <c r="J617" s="55"/>
      <c r="O617" s="55"/>
    </row>
    <row r="618" spans="6:15" ht="15.75" customHeight="1">
      <c r="F618" s="55"/>
      <c r="J618" s="55"/>
      <c r="O618" s="55"/>
    </row>
    <row r="619" spans="6:15" ht="15.75" customHeight="1">
      <c r="F619" s="55"/>
      <c r="J619" s="55"/>
      <c r="O619" s="55"/>
    </row>
    <row r="620" spans="6:15" ht="15.75" customHeight="1">
      <c r="F620" s="55"/>
      <c r="J620" s="55"/>
      <c r="O620" s="55"/>
    </row>
    <row r="621" spans="6:15" ht="15.75" customHeight="1">
      <c r="F621" s="55"/>
      <c r="J621" s="55"/>
      <c r="O621" s="55"/>
    </row>
    <row r="622" spans="6:15" ht="15.75" customHeight="1">
      <c r="F622" s="55"/>
      <c r="J622" s="55"/>
      <c r="O622" s="55"/>
    </row>
    <row r="623" spans="6:15" ht="15.75" customHeight="1">
      <c r="F623" s="55"/>
      <c r="J623" s="55"/>
      <c r="O623" s="55"/>
    </row>
    <row r="624" spans="6:15" ht="15.75" customHeight="1">
      <c r="F624" s="55"/>
      <c r="J624" s="55"/>
      <c r="O624" s="55"/>
    </row>
    <row r="625" spans="6:15" ht="15.75" customHeight="1">
      <c r="F625" s="55"/>
      <c r="J625" s="55"/>
      <c r="O625" s="55"/>
    </row>
    <row r="626" spans="6:15" ht="15.75" customHeight="1">
      <c r="F626" s="55"/>
      <c r="J626" s="55"/>
      <c r="O626" s="55"/>
    </row>
    <row r="627" spans="6:15" ht="15.75" customHeight="1">
      <c r="F627" s="55"/>
      <c r="J627" s="55"/>
      <c r="O627" s="55"/>
    </row>
    <row r="628" spans="6:15" ht="15.75" customHeight="1">
      <c r="F628" s="55"/>
      <c r="J628" s="55"/>
      <c r="O628" s="55"/>
    </row>
    <row r="629" spans="6:15" ht="15.75" customHeight="1">
      <c r="F629" s="55"/>
      <c r="J629" s="55"/>
      <c r="O629" s="55"/>
    </row>
    <row r="630" spans="6:15" ht="15.75" customHeight="1">
      <c r="F630" s="55"/>
      <c r="J630" s="55"/>
      <c r="O630" s="55"/>
    </row>
    <row r="631" spans="6:15" ht="15.75" customHeight="1">
      <c r="F631" s="55"/>
      <c r="J631" s="55"/>
      <c r="O631" s="55"/>
    </row>
    <row r="632" spans="6:15" ht="15.75" customHeight="1">
      <c r="F632" s="55"/>
      <c r="J632" s="55"/>
      <c r="O632" s="55"/>
    </row>
    <row r="633" spans="6:15" ht="15.75" customHeight="1">
      <c r="F633" s="55"/>
      <c r="J633" s="55"/>
      <c r="O633" s="55"/>
    </row>
    <row r="634" spans="6:15" ht="15.75" customHeight="1">
      <c r="F634" s="55"/>
      <c r="J634" s="55"/>
      <c r="O634" s="55"/>
    </row>
    <row r="635" spans="6:15" ht="15.75" customHeight="1">
      <c r="F635" s="55"/>
      <c r="J635" s="55"/>
      <c r="O635" s="55"/>
    </row>
    <row r="636" spans="6:15" ht="15.75" customHeight="1">
      <c r="F636" s="55"/>
      <c r="J636" s="55"/>
      <c r="O636" s="55"/>
    </row>
    <row r="637" spans="6:15" ht="15.75" customHeight="1">
      <c r="F637" s="55"/>
      <c r="J637" s="55"/>
      <c r="O637" s="55"/>
    </row>
    <row r="638" spans="6:15" ht="15.75" customHeight="1">
      <c r="F638" s="55"/>
      <c r="J638" s="55"/>
      <c r="O638" s="55"/>
    </row>
    <row r="639" spans="6:15" ht="15.75" customHeight="1">
      <c r="F639" s="55"/>
      <c r="J639" s="55"/>
      <c r="O639" s="55"/>
    </row>
    <row r="640" spans="6:15" ht="15.75" customHeight="1">
      <c r="F640" s="55"/>
      <c r="J640" s="55"/>
      <c r="O640" s="55"/>
    </row>
    <row r="641" spans="6:15" ht="15.75" customHeight="1">
      <c r="F641" s="55"/>
      <c r="J641" s="55"/>
      <c r="O641" s="55"/>
    </row>
    <row r="642" spans="6:15" ht="15.75" customHeight="1">
      <c r="F642" s="55"/>
      <c r="J642" s="55"/>
      <c r="O642" s="55"/>
    </row>
    <row r="643" spans="6:15" ht="15.75" customHeight="1">
      <c r="F643" s="55"/>
      <c r="J643" s="55"/>
      <c r="O643" s="55"/>
    </row>
    <row r="644" spans="6:15" ht="15.75" customHeight="1">
      <c r="F644" s="55"/>
      <c r="J644" s="55"/>
      <c r="O644" s="55"/>
    </row>
    <row r="645" spans="6:15" ht="15.75" customHeight="1">
      <c r="F645" s="55"/>
      <c r="J645" s="55"/>
      <c r="O645" s="55"/>
    </row>
    <row r="646" spans="6:15" ht="15.75" customHeight="1">
      <c r="F646" s="55"/>
      <c r="J646" s="55"/>
      <c r="O646" s="55"/>
    </row>
    <row r="647" spans="6:15" ht="15.75" customHeight="1">
      <c r="F647" s="55"/>
      <c r="J647" s="55"/>
      <c r="O647" s="55"/>
    </row>
    <row r="648" spans="6:15" ht="15.75" customHeight="1">
      <c r="F648" s="55"/>
      <c r="J648" s="55"/>
      <c r="O648" s="55"/>
    </row>
    <row r="649" spans="6:15" ht="15.75" customHeight="1">
      <c r="F649" s="55"/>
      <c r="J649" s="55"/>
      <c r="O649" s="55"/>
    </row>
    <row r="650" spans="6:15" ht="15.75" customHeight="1">
      <c r="F650" s="55"/>
      <c r="J650" s="55"/>
      <c r="O650" s="55"/>
    </row>
    <row r="651" spans="6:15" ht="15.75" customHeight="1">
      <c r="F651" s="55"/>
      <c r="J651" s="55"/>
      <c r="O651" s="55"/>
    </row>
    <row r="652" spans="6:15" ht="15.75" customHeight="1">
      <c r="F652" s="55"/>
      <c r="J652" s="55"/>
      <c r="O652" s="55"/>
    </row>
    <row r="653" spans="6:15" ht="15.75" customHeight="1">
      <c r="F653" s="55"/>
      <c r="J653" s="55"/>
      <c r="O653" s="55"/>
    </row>
    <row r="654" spans="6:15" ht="15.75" customHeight="1">
      <c r="F654" s="55"/>
      <c r="J654" s="55"/>
      <c r="O654" s="55"/>
    </row>
    <row r="655" spans="6:15" ht="15.75" customHeight="1">
      <c r="F655" s="55"/>
      <c r="J655" s="55"/>
      <c r="O655" s="55"/>
    </row>
    <row r="656" spans="6:15" ht="15.75" customHeight="1">
      <c r="F656" s="55"/>
      <c r="J656" s="55"/>
      <c r="O656" s="55"/>
    </row>
    <row r="657" spans="6:15" ht="15.75" customHeight="1">
      <c r="F657" s="55"/>
      <c r="J657" s="55"/>
      <c r="O657" s="55"/>
    </row>
    <row r="658" spans="6:15" ht="15.75" customHeight="1">
      <c r="F658" s="55"/>
      <c r="J658" s="55"/>
      <c r="O658" s="55"/>
    </row>
    <row r="659" spans="6:15" ht="15.75" customHeight="1">
      <c r="F659" s="55"/>
      <c r="J659" s="55"/>
      <c r="O659" s="55"/>
    </row>
    <row r="660" spans="6:15" ht="15.75" customHeight="1">
      <c r="F660" s="55"/>
      <c r="J660" s="55"/>
      <c r="O660" s="55"/>
    </row>
    <row r="661" spans="6:15" ht="15.75" customHeight="1">
      <c r="F661" s="55"/>
      <c r="J661" s="55"/>
      <c r="O661" s="55"/>
    </row>
    <row r="662" spans="6:15" ht="15.75" customHeight="1">
      <c r="F662" s="55"/>
      <c r="J662" s="55"/>
      <c r="O662" s="55"/>
    </row>
    <row r="663" spans="6:15" ht="15.75" customHeight="1">
      <c r="F663" s="55"/>
      <c r="J663" s="55"/>
      <c r="O663" s="55"/>
    </row>
    <row r="664" spans="6:15" ht="15.75" customHeight="1">
      <c r="F664" s="55"/>
      <c r="J664" s="55"/>
      <c r="O664" s="55"/>
    </row>
    <row r="665" spans="6:15" ht="15.75" customHeight="1">
      <c r="F665" s="55"/>
      <c r="J665" s="55"/>
      <c r="O665" s="55"/>
    </row>
    <row r="666" spans="6:15" ht="15.75" customHeight="1">
      <c r="F666" s="55"/>
      <c r="J666" s="55"/>
      <c r="O666" s="55"/>
    </row>
    <row r="667" spans="6:15" ht="15.75" customHeight="1">
      <c r="F667" s="55"/>
      <c r="J667" s="55"/>
      <c r="O667" s="55"/>
    </row>
    <row r="668" spans="6:15" ht="15.75" customHeight="1">
      <c r="F668" s="55"/>
      <c r="J668" s="55"/>
      <c r="O668" s="55"/>
    </row>
    <row r="669" spans="6:15" ht="15.75" customHeight="1">
      <c r="F669" s="55"/>
      <c r="J669" s="55"/>
      <c r="O669" s="55"/>
    </row>
    <row r="670" spans="6:15" ht="15.75" customHeight="1">
      <c r="F670" s="55"/>
      <c r="J670" s="55"/>
      <c r="O670" s="55"/>
    </row>
    <row r="671" spans="6:15" ht="15.75" customHeight="1">
      <c r="F671" s="55"/>
      <c r="J671" s="55"/>
      <c r="O671" s="55"/>
    </row>
    <row r="672" spans="6:15" ht="15.75" customHeight="1">
      <c r="F672" s="55"/>
      <c r="J672" s="55"/>
      <c r="O672" s="55"/>
    </row>
    <row r="673" spans="6:15" ht="15.75" customHeight="1">
      <c r="F673" s="55"/>
      <c r="J673" s="55"/>
      <c r="O673" s="55"/>
    </row>
    <row r="674" spans="6:15" ht="15.75" customHeight="1">
      <c r="F674" s="55"/>
      <c r="J674" s="55"/>
      <c r="O674" s="55"/>
    </row>
    <row r="675" spans="6:15" ht="15.75" customHeight="1">
      <c r="F675" s="55"/>
      <c r="J675" s="55"/>
      <c r="O675" s="55"/>
    </row>
    <row r="676" spans="6:15" ht="15.75" customHeight="1">
      <c r="F676" s="55"/>
      <c r="J676" s="55"/>
      <c r="O676" s="55"/>
    </row>
    <row r="677" spans="6:15" ht="15.75" customHeight="1">
      <c r="F677" s="55"/>
      <c r="J677" s="55"/>
      <c r="O677" s="55"/>
    </row>
    <row r="678" spans="6:15" ht="15.75" customHeight="1">
      <c r="F678" s="55"/>
      <c r="J678" s="55"/>
      <c r="O678" s="55"/>
    </row>
    <row r="679" spans="6:15" ht="15.75" customHeight="1">
      <c r="F679" s="55"/>
      <c r="J679" s="55"/>
      <c r="O679" s="55"/>
    </row>
    <row r="680" spans="6:15" ht="15.75" customHeight="1">
      <c r="F680" s="55"/>
      <c r="J680" s="55"/>
      <c r="O680" s="55"/>
    </row>
    <row r="681" spans="6:15" ht="15.75" customHeight="1">
      <c r="F681" s="55"/>
      <c r="J681" s="55"/>
      <c r="O681" s="55"/>
    </row>
    <row r="682" spans="6:15" ht="15.75" customHeight="1">
      <c r="F682" s="55"/>
      <c r="J682" s="55"/>
      <c r="O682" s="55"/>
    </row>
    <row r="683" spans="6:15" ht="15.75" customHeight="1">
      <c r="F683" s="55"/>
      <c r="J683" s="55"/>
      <c r="O683" s="55"/>
    </row>
    <row r="684" spans="6:15" ht="15.75" customHeight="1">
      <c r="F684" s="55"/>
      <c r="J684" s="55"/>
      <c r="O684" s="55"/>
    </row>
    <row r="685" spans="6:15" ht="15.75" customHeight="1">
      <c r="F685" s="55"/>
      <c r="J685" s="55"/>
      <c r="O685" s="55"/>
    </row>
    <row r="686" spans="6:15" ht="15.75" customHeight="1">
      <c r="F686" s="55"/>
      <c r="J686" s="55"/>
      <c r="O686" s="55"/>
    </row>
    <row r="687" spans="6:15" ht="15.75" customHeight="1">
      <c r="F687" s="55"/>
      <c r="J687" s="55"/>
      <c r="O687" s="55"/>
    </row>
    <row r="688" spans="6:15" ht="15.75" customHeight="1">
      <c r="F688" s="55"/>
      <c r="J688" s="55"/>
      <c r="O688" s="55"/>
    </row>
    <row r="689" spans="6:15" ht="15.75" customHeight="1">
      <c r="F689" s="55"/>
      <c r="J689" s="55"/>
      <c r="O689" s="55"/>
    </row>
    <row r="690" spans="6:15" ht="15.75" customHeight="1">
      <c r="F690" s="55"/>
      <c r="J690" s="55"/>
      <c r="O690" s="55"/>
    </row>
    <row r="691" spans="6:15" ht="15.75" customHeight="1">
      <c r="F691" s="55"/>
      <c r="J691" s="55"/>
      <c r="O691" s="55"/>
    </row>
    <row r="692" spans="6:15" ht="15.75" customHeight="1">
      <c r="F692" s="55"/>
      <c r="J692" s="55"/>
      <c r="O692" s="55"/>
    </row>
    <row r="693" spans="6:15" ht="15.75" customHeight="1">
      <c r="F693" s="55"/>
      <c r="J693" s="55"/>
      <c r="O693" s="55"/>
    </row>
    <row r="694" spans="6:15" ht="15.75" customHeight="1">
      <c r="F694" s="55"/>
      <c r="J694" s="55"/>
      <c r="O694" s="55"/>
    </row>
    <row r="695" spans="6:15" ht="15.75" customHeight="1">
      <c r="F695" s="55"/>
      <c r="J695" s="55"/>
      <c r="O695" s="55"/>
    </row>
    <row r="696" spans="6:15" ht="15.75" customHeight="1">
      <c r="F696" s="55"/>
      <c r="J696" s="55"/>
      <c r="O696" s="55"/>
    </row>
    <row r="697" spans="6:15" ht="15.75" customHeight="1">
      <c r="F697" s="55"/>
      <c r="J697" s="55"/>
      <c r="O697" s="55"/>
    </row>
    <row r="698" spans="6:15" ht="15.75" customHeight="1">
      <c r="F698" s="55"/>
      <c r="J698" s="55"/>
      <c r="O698" s="55"/>
    </row>
    <row r="699" spans="6:15" ht="15.75" customHeight="1">
      <c r="F699" s="55"/>
      <c r="J699" s="55"/>
      <c r="O699" s="55"/>
    </row>
    <row r="700" spans="6:15" ht="15.75" customHeight="1">
      <c r="F700" s="55"/>
      <c r="J700" s="55"/>
      <c r="O700" s="55"/>
    </row>
    <row r="701" spans="6:15" ht="15.75" customHeight="1">
      <c r="F701" s="55"/>
      <c r="J701" s="55"/>
      <c r="O701" s="55"/>
    </row>
    <row r="702" spans="6:15" ht="15.75" customHeight="1">
      <c r="F702" s="55"/>
      <c r="J702" s="55"/>
      <c r="O702" s="55"/>
    </row>
    <row r="703" spans="6:15" ht="15.75" customHeight="1">
      <c r="F703" s="55"/>
      <c r="J703" s="55"/>
      <c r="O703" s="55"/>
    </row>
    <row r="704" spans="6:15" ht="15.75" customHeight="1">
      <c r="F704" s="55"/>
      <c r="J704" s="55"/>
      <c r="O704" s="55"/>
    </row>
    <row r="705" spans="6:15" ht="15.75" customHeight="1">
      <c r="F705" s="55"/>
      <c r="J705" s="55"/>
      <c r="O705" s="55"/>
    </row>
    <row r="706" spans="6:15" ht="15.75" customHeight="1">
      <c r="F706" s="55"/>
      <c r="J706" s="55"/>
      <c r="O706" s="55"/>
    </row>
    <row r="707" spans="6:15" ht="15.75" customHeight="1">
      <c r="F707" s="55"/>
      <c r="J707" s="55"/>
      <c r="O707" s="55"/>
    </row>
    <row r="708" spans="6:15" ht="15.75" customHeight="1">
      <c r="F708" s="55"/>
      <c r="J708" s="55"/>
      <c r="O708" s="55"/>
    </row>
    <row r="709" spans="6:15" ht="15.75" customHeight="1">
      <c r="F709" s="55"/>
      <c r="J709" s="55"/>
      <c r="O709" s="55"/>
    </row>
    <row r="710" spans="6:15" ht="15.75" customHeight="1">
      <c r="F710" s="55"/>
      <c r="J710" s="55"/>
      <c r="O710" s="55"/>
    </row>
    <row r="711" spans="6:15" ht="15.75" customHeight="1">
      <c r="F711" s="55"/>
      <c r="J711" s="55"/>
      <c r="O711" s="55"/>
    </row>
    <row r="712" spans="6:15" ht="15.75" customHeight="1">
      <c r="F712" s="55"/>
      <c r="J712" s="55"/>
      <c r="O712" s="55"/>
    </row>
    <row r="713" spans="6:15" ht="15.75" customHeight="1">
      <c r="F713" s="55"/>
      <c r="J713" s="55"/>
      <c r="O713" s="55"/>
    </row>
    <row r="714" spans="6:15" ht="15.75" customHeight="1">
      <c r="F714" s="55"/>
      <c r="J714" s="55"/>
      <c r="O714" s="55"/>
    </row>
    <row r="715" spans="6:15" ht="15.75" customHeight="1">
      <c r="F715" s="55"/>
      <c r="J715" s="55"/>
      <c r="O715" s="55"/>
    </row>
    <row r="716" spans="6:15" ht="15.75" customHeight="1">
      <c r="F716" s="55"/>
      <c r="J716" s="55"/>
      <c r="O716" s="55"/>
    </row>
    <row r="717" spans="6:15" ht="15.75" customHeight="1">
      <c r="F717" s="55"/>
      <c r="J717" s="55"/>
      <c r="O717" s="55"/>
    </row>
    <row r="718" spans="6:15" ht="15.75" customHeight="1">
      <c r="F718" s="55"/>
      <c r="J718" s="55"/>
      <c r="O718" s="55"/>
    </row>
    <row r="719" spans="6:15" ht="15.75" customHeight="1">
      <c r="F719" s="55"/>
      <c r="J719" s="55"/>
      <c r="O719" s="55"/>
    </row>
    <row r="720" spans="6:15" ht="15.75" customHeight="1">
      <c r="F720" s="55"/>
      <c r="J720" s="55"/>
      <c r="O720" s="55"/>
    </row>
    <row r="721" spans="6:15" ht="15.75" customHeight="1">
      <c r="F721" s="55"/>
      <c r="J721" s="55"/>
      <c r="O721" s="55"/>
    </row>
    <row r="722" spans="6:15" ht="15.75" customHeight="1">
      <c r="F722" s="55"/>
      <c r="J722" s="55"/>
      <c r="O722" s="55"/>
    </row>
    <row r="723" spans="6:15" ht="15.75" customHeight="1">
      <c r="F723" s="55"/>
      <c r="J723" s="55"/>
      <c r="O723" s="55"/>
    </row>
    <row r="724" spans="6:15" ht="15.75" customHeight="1">
      <c r="F724" s="55"/>
      <c r="J724" s="55"/>
      <c r="O724" s="55"/>
    </row>
    <row r="725" spans="6:15" ht="15.75" customHeight="1">
      <c r="F725" s="55"/>
      <c r="J725" s="55"/>
      <c r="O725" s="55"/>
    </row>
    <row r="726" spans="6:15" ht="15.75" customHeight="1">
      <c r="F726" s="55"/>
      <c r="J726" s="55"/>
      <c r="O726" s="55"/>
    </row>
    <row r="727" spans="6:15" ht="15.75" customHeight="1">
      <c r="F727" s="55"/>
      <c r="J727" s="55"/>
      <c r="O727" s="55"/>
    </row>
    <row r="728" spans="6:15" ht="15.75" customHeight="1">
      <c r="F728" s="55"/>
      <c r="J728" s="55"/>
      <c r="O728" s="55"/>
    </row>
    <row r="729" spans="6:15" ht="15.75" customHeight="1">
      <c r="F729" s="55"/>
      <c r="J729" s="55"/>
      <c r="O729" s="55"/>
    </row>
    <row r="730" spans="6:15" ht="15.75" customHeight="1">
      <c r="F730" s="55"/>
      <c r="J730" s="55"/>
      <c r="O730" s="55"/>
    </row>
    <row r="731" spans="6:15" ht="15.75" customHeight="1">
      <c r="F731" s="55"/>
      <c r="J731" s="55"/>
      <c r="O731" s="55"/>
    </row>
    <row r="732" spans="6:15" ht="15.75" customHeight="1">
      <c r="F732" s="55"/>
      <c r="J732" s="55"/>
      <c r="O732" s="55"/>
    </row>
    <row r="733" spans="6:15" ht="15.75" customHeight="1">
      <c r="F733" s="55"/>
      <c r="J733" s="55"/>
      <c r="O733" s="55"/>
    </row>
    <row r="734" spans="6:15" ht="15.75" customHeight="1">
      <c r="F734" s="55"/>
      <c r="J734" s="55"/>
      <c r="O734" s="55"/>
    </row>
    <row r="735" spans="6:15" ht="15.75" customHeight="1">
      <c r="F735" s="55"/>
      <c r="J735" s="55"/>
      <c r="O735" s="55"/>
    </row>
    <row r="736" spans="6:15" ht="15.75" customHeight="1">
      <c r="F736" s="55"/>
      <c r="J736" s="55"/>
      <c r="O736" s="55"/>
    </row>
    <row r="737" spans="6:15" ht="15.75" customHeight="1">
      <c r="F737" s="55"/>
      <c r="J737" s="55"/>
      <c r="O737" s="55"/>
    </row>
    <row r="738" spans="6:15" ht="15.75" customHeight="1">
      <c r="F738" s="55"/>
      <c r="J738" s="55"/>
      <c r="O738" s="55"/>
    </row>
    <row r="739" spans="6:15" ht="15.75" customHeight="1">
      <c r="F739" s="55"/>
      <c r="J739" s="55"/>
      <c r="O739" s="55"/>
    </row>
    <row r="740" spans="6:15" ht="15.75" customHeight="1">
      <c r="F740" s="55"/>
      <c r="J740" s="55"/>
      <c r="O740" s="55"/>
    </row>
    <row r="741" spans="6:15" ht="15.75" customHeight="1">
      <c r="F741" s="55"/>
      <c r="J741" s="55"/>
      <c r="O741" s="55"/>
    </row>
    <row r="742" spans="6:15" ht="15.75" customHeight="1">
      <c r="F742" s="55"/>
      <c r="J742" s="55"/>
      <c r="O742" s="55"/>
    </row>
    <row r="743" spans="6:15" ht="15.75" customHeight="1">
      <c r="F743" s="55"/>
      <c r="J743" s="55"/>
      <c r="O743" s="55"/>
    </row>
    <row r="744" spans="6:15" ht="15.75" customHeight="1">
      <c r="F744" s="55"/>
      <c r="J744" s="55"/>
      <c r="O744" s="55"/>
    </row>
    <row r="745" spans="6:15" ht="15.75" customHeight="1">
      <c r="F745" s="55"/>
      <c r="J745" s="55"/>
      <c r="O745" s="55"/>
    </row>
    <row r="746" spans="6:15" ht="15.75" customHeight="1">
      <c r="F746" s="55"/>
      <c r="J746" s="55"/>
      <c r="O746" s="55"/>
    </row>
    <row r="747" spans="6:15" ht="15.75" customHeight="1">
      <c r="F747" s="55"/>
      <c r="J747" s="55"/>
      <c r="O747" s="55"/>
    </row>
    <row r="748" spans="6:15" ht="15.75" customHeight="1">
      <c r="F748" s="55"/>
      <c r="J748" s="55"/>
      <c r="O748" s="55"/>
    </row>
    <row r="749" spans="6:15" ht="15.75" customHeight="1">
      <c r="F749" s="55"/>
      <c r="J749" s="55"/>
      <c r="O749" s="55"/>
    </row>
    <row r="750" spans="6:15" ht="15.75" customHeight="1">
      <c r="F750" s="55"/>
      <c r="J750" s="55"/>
      <c r="O750" s="55"/>
    </row>
    <row r="751" spans="6:15" ht="15.75" customHeight="1">
      <c r="F751" s="55"/>
      <c r="J751" s="55"/>
      <c r="O751" s="55"/>
    </row>
    <row r="752" spans="6:15" ht="15.75" customHeight="1">
      <c r="F752" s="55"/>
      <c r="J752" s="55"/>
      <c r="O752" s="55"/>
    </row>
    <row r="753" spans="6:15" ht="15.75" customHeight="1">
      <c r="F753" s="55"/>
      <c r="J753" s="55"/>
      <c r="O753" s="55"/>
    </row>
    <row r="754" spans="6:15" ht="15.75" customHeight="1">
      <c r="F754" s="55"/>
      <c r="J754" s="55"/>
      <c r="O754" s="55"/>
    </row>
    <row r="755" spans="6:15" ht="15.75" customHeight="1">
      <c r="F755" s="55"/>
      <c r="J755" s="55"/>
      <c r="O755" s="55"/>
    </row>
    <row r="756" spans="6:15" ht="15.75" customHeight="1">
      <c r="F756" s="55"/>
      <c r="J756" s="55"/>
      <c r="O756" s="55"/>
    </row>
    <row r="757" spans="6:15" ht="15.75" customHeight="1">
      <c r="F757" s="55"/>
      <c r="J757" s="55"/>
      <c r="O757" s="55"/>
    </row>
    <row r="758" spans="6:15" ht="15.75" customHeight="1">
      <c r="F758" s="55"/>
      <c r="J758" s="55"/>
      <c r="O758" s="55"/>
    </row>
    <row r="759" spans="6:15" ht="15.75" customHeight="1">
      <c r="F759" s="55"/>
      <c r="J759" s="55"/>
      <c r="O759" s="55"/>
    </row>
    <row r="760" spans="6:15" ht="15.75" customHeight="1">
      <c r="F760" s="55"/>
      <c r="J760" s="55"/>
      <c r="O760" s="55"/>
    </row>
    <row r="761" spans="6:15" ht="15.75" customHeight="1">
      <c r="F761" s="55"/>
      <c r="J761" s="55"/>
      <c r="O761" s="55"/>
    </row>
    <row r="762" spans="6:15" ht="15.75" customHeight="1">
      <c r="F762" s="55"/>
      <c r="J762" s="55"/>
      <c r="O762" s="55"/>
    </row>
    <row r="763" spans="6:15" ht="15.75" customHeight="1">
      <c r="F763" s="55"/>
      <c r="J763" s="55"/>
      <c r="O763" s="55"/>
    </row>
    <row r="764" spans="6:15" ht="15.75" customHeight="1">
      <c r="F764" s="55"/>
      <c r="J764" s="55"/>
      <c r="O764" s="55"/>
    </row>
    <row r="765" spans="6:15" ht="15.75" customHeight="1">
      <c r="F765" s="55"/>
      <c r="J765" s="55"/>
      <c r="O765" s="55"/>
    </row>
    <row r="766" spans="6:15" ht="15.75" customHeight="1">
      <c r="F766" s="55"/>
      <c r="J766" s="55"/>
      <c r="O766" s="55"/>
    </row>
    <row r="767" spans="6:15" ht="15.75" customHeight="1">
      <c r="F767" s="55"/>
      <c r="J767" s="55"/>
      <c r="O767" s="55"/>
    </row>
    <row r="768" spans="6:15" ht="15.75" customHeight="1">
      <c r="F768" s="55"/>
      <c r="J768" s="55"/>
      <c r="O768" s="55"/>
    </row>
    <row r="769" spans="6:15" ht="15.75" customHeight="1">
      <c r="F769" s="55"/>
      <c r="J769" s="55"/>
      <c r="O769" s="55"/>
    </row>
    <row r="770" spans="6:15" ht="15.75" customHeight="1">
      <c r="F770" s="55"/>
      <c r="J770" s="55"/>
      <c r="O770" s="55"/>
    </row>
    <row r="771" spans="6:15" ht="15.75" customHeight="1">
      <c r="F771" s="55"/>
      <c r="J771" s="55"/>
      <c r="O771" s="55"/>
    </row>
    <row r="772" spans="6:15" ht="15.75" customHeight="1">
      <c r="F772" s="55"/>
      <c r="J772" s="55"/>
      <c r="O772" s="55"/>
    </row>
    <row r="773" spans="6:15" ht="15.75" customHeight="1">
      <c r="F773" s="55"/>
      <c r="J773" s="55"/>
      <c r="O773" s="55"/>
    </row>
    <row r="774" spans="6:15" ht="15.75" customHeight="1">
      <c r="F774" s="55"/>
      <c r="J774" s="55"/>
      <c r="O774" s="55"/>
    </row>
    <row r="775" spans="6:15" ht="15.75" customHeight="1">
      <c r="F775" s="55"/>
      <c r="J775" s="55"/>
      <c r="O775" s="55"/>
    </row>
    <row r="776" spans="6:15" ht="15.75" customHeight="1">
      <c r="F776" s="55"/>
      <c r="J776" s="55"/>
      <c r="O776" s="55"/>
    </row>
    <row r="777" spans="6:15" ht="15.75" customHeight="1">
      <c r="F777" s="55"/>
      <c r="J777" s="55"/>
      <c r="O777" s="55"/>
    </row>
    <row r="778" spans="6:15" ht="15.75" customHeight="1">
      <c r="F778" s="55"/>
      <c r="J778" s="55"/>
      <c r="O778" s="55"/>
    </row>
    <row r="779" spans="6:15" ht="15.75" customHeight="1">
      <c r="F779" s="55"/>
      <c r="J779" s="55"/>
      <c r="O779" s="55"/>
    </row>
    <row r="780" spans="6:15" ht="15.75" customHeight="1">
      <c r="F780" s="55"/>
      <c r="J780" s="55"/>
      <c r="O780" s="55"/>
    </row>
    <row r="781" spans="6:15" ht="15.75" customHeight="1">
      <c r="F781" s="55"/>
      <c r="J781" s="55"/>
      <c r="O781" s="55"/>
    </row>
    <row r="782" spans="6:15" ht="15.75" customHeight="1">
      <c r="F782" s="55"/>
      <c r="J782" s="55"/>
      <c r="O782" s="55"/>
    </row>
    <row r="783" spans="6:15" ht="15.75" customHeight="1">
      <c r="F783" s="55"/>
      <c r="J783" s="55"/>
      <c r="O783" s="55"/>
    </row>
    <row r="784" spans="6:15" ht="15.75" customHeight="1">
      <c r="F784" s="55"/>
      <c r="J784" s="55"/>
      <c r="O784" s="55"/>
    </row>
    <row r="785" spans="6:15" ht="15.75" customHeight="1">
      <c r="F785" s="55"/>
      <c r="J785" s="55"/>
      <c r="O785" s="55"/>
    </row>
    <row r="786" spans="6:15" ht="15.75" customHeight="1">
      <c r="F786" s="55"/>
      <c r="J786" s="55"/>
      <c r="O786" s="55"/>
    </row>
    <row r="787" spans="6:15" ht="15.75" customHeight="1">
      <c r="F787" s="55"/>
      <c r="J787" s="55"/>
      <c r="O787" s="55"/>
    </row>
    <row r="788" spans="6:15" ht="15.75" customHeight="1">
      <c r="F788" s="55"/>
      <c r="J788" s="55"/>
      <c r="O788" s="55"/>
    </row>
    <row r="789" spans="6:15" ht="15.75" customHeight="1">
      <c r="F789" s="55"/>
      <c r="J789" s="55"/>
      <c r="O789" s="55"/>
    </row>
    <row r="790" spans="6:15" ht="15.75" customHeight="1">
      <c r="F790" s="55"/>
      <c r="J790" s="55"/>
      <c r="O790" s="55"/>
    </row>
    <row r="791" spans="6:15" ht="15.75" customHeight="1">
      <c r="F791" s="55"/>
      <c r="J791" s="55"/>
      <c r="O791" s="55"/>
    </row>
    <row r="792" spans="6:15" ht="15.75" customHeight="1">
      <c r="F792" s="55"/>
      <c r="J792" s="55"/>
      <c r="O792" s="55"/>
    </row>
    <row r="793" spans="6:15" ht="15.75" customHeight="1">
      <c r="F793" s="55"/>
      <c r="J793" s="55"/>
      <c r="O793" s="55"/>
    </row>
    <row r="794" spans="6:15" ht="15.75" customHeight="1">
      <c r="F794" s="55"/>
      <c r="J794" s="55"/>
      <c r="O794" s="55"/>
    </row>
    <row r="795" spans="6:15" ht="15.75" customHeight="1">
      <c r="F795" s="55"/>
      <c r="J795" s="55"/>
      <c r="O795" s="55"/>
    </row>
    <row r="796" spans="6:15" ht="15.75" customHeight="1">
      <c r="F796" s="55"/>
      <c r="J796" s="55"/>
      <c r="O796" s="55"/>
    </row>
    <row r="797" spans="6:15" ht="15.75" customHeight="1">
      <c r="F797" s="55"/>
      <c r="J797" s="55"/>
      <c r="O797" s="55"/>
    </row>
    <row r="798" spans="6:15" ht="15.75" customHeight="1">
      <c r="F798" s="55"/>
      <c r="J798" s="55"/>
      <c r="O798" s="55"/>
    </row>
    <row r="799" spans="6:15" ht="15.75" customHeight="1">
      <c r="F799" s="55"/>
      <c r="J799" s="55"/>
      <c r="O799" s="55"/>
    </row>
    <row r="800" spans="6:15" ht="15.75" customHeight="1">
      <c r="F800" s="55"/>
      <c r="J800" s="55"/>
      <c r="O800" s="55"/>
    </row>
    <row r="801" spans="6:15" ht="15.75" customHeight="1">
      <c r="F801" s="55"/>
      <c r="J801" s="55"/>
      <c r="O801" s="55"/>
    </row>
    <row r="802" spans="6:15" ht="15.75" customHeight="1">
      <c r="F802" s="55"/>
      <c r="J802" s="55"/>
      <c r="O802" s="55"/>
    </row>
    <row r="803" spans="6:15" ht="15.75" customHeight="1">
      <c r="F803" s="55"/>
      <c r="J803" s="55"/>
      <c r="O803" s="55"/>
    </row>
    <row r="804" spans="6:15" ht="15.75" customHeight="1">
      <c r="F804" s="55"/>
      <c r="J804" s="55"/>
      <c r="O804" s="55"/>
    </row>
    <row r="805" spans="6:15" ht="15.75" customHeight="1">
      <c r="F805" s="55"/>
      <c r="J805" s="55"/>
      <c r="O805" s="55"/>
    </row>
    <row r="806" spans="6:15" ht="15.75" customHeight="1">
      <c r="F806" s="55"/>
      <c r="J806" s="55"/>
      <c r="O806" s="55"/>
    </row>
    <row r="807" spans="6:15" ht="15.75" customHeight="1">
      <c r="F807" s="55"/>
      <c r="J807" s="55"/>
      <c r="O807" s="55"/>
    </row>
    <row r="808" spans="6:15" ht="15.75" customHeight="1">
      <c r="F808" s="55"/>
      <c r="J808" s="55"/>
      <c r="O808" s="55"/>
    </row>
    <row r="809" spans="6:15" ht="15.75" customHeight="1">
      <c r="F809" s="55"/>
      <c r="J809" s="55"/>
      <c r="O809" s="55"/>
    </row>
    <row r="810" spans="6:15" ht="15.75" customHeight="1">
      <c r="F810" s="55"/>
      <c r="J810" s="55"/>
      <c r="O810" s="55"/>
    </row>
    <row r="811" spans="6:15" ht="15.75" customHeight="1">
      <c r="F811" s="55"/>
      <c r="J811" s="55"/>
      <c r="O811" s="55"/>
    </row>
    <row r="812" spans="6:15" ht="15.75" customHeight="1">
      <c r="F812" s="55"/>
      <c r="J812" s="55"/>
      <c r="O812" s="55"/>
    </row>
    <row r="813" spans="6:15" ht="15.75" customHeight="1">
      <c r="F813" s="55"/>
      <c r="J813" s="55"/>
      <c r="O813" s="55"/>
    </row>
    <row r="814" spans="6:15" ht="15.75" customHeight="1">
      <c r="F814" s="55"/>
      <c r="J814" s="55"/>
      <c r="O814" s="55"/>
    </row>
    <row r="815" spans="6:15" ht="15.75" customHeight="1">
      <c r="F815" s="55"/>
      <c r="J815" s="55"/>
      <c r="O815" s="55"/>
    </row>
    <row r="816" spans="6:15" ht="15.75" customHeight="1">
      <c r="F816" s="55"/>
      <c r="J816" s="55"/>
      <c r="O816" s="55"/>
    </row>
    <row r="817" spans="6:15" ht="15.75" customHeight="1">
      <c r="F817" s="55"/>
      <c r="J817" s="55"/>
      <c r="O817" s="55"/>
    </row>
    <row r="818" spans="6:15" ht="15.75" customHeight="1">
      <c r="F818" s="55"/>
      <c r="J818" s="55"/>
      <c r="O818" s="55"/>
    </row>
    <row r="819" spans="6:15" ht="15.75" customHeight="1">
      <c r="F819" s="55"/>
      <c r="J819" s="55"/>
      <c r="O819" s="55"/>
    </row>
    <row r="820" spans="6:15" ht="15.75" customHeight="1">
      <c r="F820" s="55"/>
      <c r="J820" s="55"/>
      <c r="O820" s="55"/>
    </row>
    <row r="821" spans="6:15" ht="15.75" customHeight="1">
      <c r="F821" s="55"/>
      <c r="J821" s="55"/>
      <c r="O821" s="55"/>
    </row>
    <row r="822" spans="6:15" ht="15.75" customHeight="1">
      <c r="F822" s="55"/>
      <c r="J822" s="55"/>
      <c r="O822" s="55"/>
    </row>
    <row r="823" spans="6:15" ht="15.75" customHeight="1">
      <c r="F823" s="55"/>
      <c r="J823" s="55"/>
      <c r="O823" s="55"/>
    </row>
    <row r="824" spans="6:15" ht="15.75" customHeight="1">
      <c r="F824" s="55"/>
      <c r="J824" s="55"/>
      <c r="O824" s="55"/>
    </row>
    <row r="825" spans="6:15" ht="15.75" customHeight="1">
      <c r="F825" s="55"/>
      <c r="J825" s="55"/>
      <c r="O825" s="55"/>
    </row>
    <row r="826" spans="6:15" ht="15.75" customHeight="1">
      <c r="F826" s="55"/>
      <c r="J826" s="55"/>
      <c r="O826" s="55"/>
    </row>
    <row r="827" spans="6:15" ht="15.75" customHeight="1">
      <c r="F827" s="55"/>
      <c r="J827" s="55"/>
      <c r="O827" s="55"/>
    </row>
    <row r="828" spans="6:15" ht="15.75" customHeight="1">
      <c r="F828" s="55"/>
      <c r="J828" s="55"/>
      <c r="O828" s="55"/>
    </row>
    <row r="829" spans="6:15" ht="15.75" customHeight="1">
      <c r="F829" s="55"/>
      <c r="J829" s="55"/>
      <c r="O829" s="55"/>
    </row>
    <row r="830" spans="6:15" ht="15.75" customHeight="1">
      <c r="F830" s="55"/>
      <c r="J830" s="55"/>
      <c r="O830" s="55"/>
    </row>
    <row r="831" spans="6:15" ht="15.75" customHeight="1">
      <c r="F831" s="55"/>
      <c r="J831" s="55"/>
      <c r="O831" s="55"/>
    </row>
    <row r="832" spans="6:15" ht="15.75" customHeight="1">
      <c r="F832" s="55"/>
      <c r="J832" s="55"/>
      <c r="O832" s="55"/>
    </row>
    <row r="833" spans="6:15" ht="15.75" customHeight="1">
      <c r="F833" s="55"/>
      <c r="J833" s="55"/>
      <c r="O833" s="55"/>
    </row>
    <row r="834" spans="6:15" ht="15.75" customHeight="1">
      <c r="F834" s="55"/>
      <c r="J834" s="55"/>
      <c r="O834" s="55"/>
    </row>
    <row r="835" spans="6:15" ht="15.75" customHeight="1">
      <c r="F835" s="55"/>
      <c r="J835" s="55"/>
      <c r="O835" s="55"/>
    </row>
    <row r="836" spans="6:15" ht="15.75" customHeight="1">
      <c r="F836" s="55"/>
      <c r="J836" s="55"/>
      <c r="O836" s="55"/>
    </row>
    <row r="837" spans="6:15" ht="15.75" customHeight="1">
      <c r="F837" s="55"/>
      <c r="J837" s="55"/>
      <c r="O837" s="55"/>
    </row>
    <row r="838" spans="6:15" ht="15.75" customHeight="1">
      <c r="F838" s="55"/>
      <c r="J838" s="55"/>
      <c r="O838" s="55"/>
    </row>
    <row r="839" spans="6:15" ht="15.75" customHeight="1">
      <c r="F839" s="55"/>
      <c r="J839" s="55"/>
      <c r="O839" s="55"/>
    </row>
    <row r="840" spans="6:15" ht="15.75" customHeight="1">
      <c r="F840" s="55"/>
      <c r="J840" s="55"/>
      <c r="O840" s="55"/>
    </row>
    <row r="841" spans="6:15" ht="15.75" customHeight="1">
      <c r="F841" s="55"/>
      <c r="J841" s="55"/>
      <c r="O841" s="55"/>
    </row>
    <row r="842" spans="6:15" ht="15.75" customHeight="1">
      <c r="F842" s="55"/>
      <c r="J842" s="55"/>
      <c r="O842" s="55"/>
    </row>
    <row r="843" spans="6:15" ht="15.75" customHeight="1">
      <c r="F843" s="55"/>
      <c r="J843" s="55"/>
      <c r="O843" s="55"/>
    </row>
    <row r="844" spans="6:15" ht="15.75" customHeight="1">
      <c r="F844" s="55"/>
      <c r="J844" s="55"/>
      <c r="O844" s="55"/>
    </row>
    <row r="845" spans="6:15" ht="15.75" customHeight="1">
      <c r="F845" s="55"/>
      <c r="J845" s="55"/>
      <c r="O845" s="55"/>
    </row>
    <row r="846" spans="6:15" ht="15.75" customHeight="1">
      <c r="F846" s="55"/>
      <c r="J846" s="55"/>
      <c r="O846" s="55"/>
    </row>
    <row r="847" spans="6:15" ht="15.75" customHeight="1">
      <c r="F847" s="55"/>
      <c r="J847" s="55"/>
      <c r="O847" s="55"/>
    </row>
    <row r="848" spans="6:15" ht="15.75" customHeight="1">
      <c r="F848" s="55"/>
      <c r="J848" s="55"/>
      <c r="O848" s="55"/>
    </row>
    <row r="849" spans="6:15" ht="15.75" customHeight="1">
      <c r="F849" s="55"/>
      <c r="J849" s="55"/>
      <c r="O849" s="55"/>
    </row>
    <row r="850" spans="6:15" ht="15.75" customHeight="1">
      <c r="F850" s="55"/>
      <c r="J850" s="55"/>
      <c r="O850" s="55"/>
    </row>
    <row r="851" spans="6:15" ht="15.75" customHeight="1">
      <c r="F851" s="55"/>
      <c r="J851" s="55"/>
      <c r="O851" s="55"/>
    </row>
    <row r="852" spans="6:15" ht="15.75" customHeight="1">
      <c r="F852" s="55"/>
      <c r="J852" s="55"/>
      <c r="O852" s="55"/>
    </row>
    <row r="853" spans="6:15" ht="15.75" customHeight="1">
      <c r="F853" s="55"/>
      <c r="J853" s="55"/>
      <c r="O853" s="55"/>
    </row>
    <row r="854" spans="6:15" ht="15.75" customHeight="1">
      <c r="F854" s="55"/>
      <c r="J854" s="55"/>
      <c r="O854" s="55"/>
    </row>
    <row r="855" spans="6:15" ht="15.75" customHeight="1">
      <c r="F855" s="55"/>
      <c r="J855" s="55"/>
      <c r="O855" s="55"/>
    </row>
    <row r="856" spans="6:15" ht="15.75" customHeight="1">
      <c r="F856" s="55"/>
      <c r="J856" s="55"/>
      <c r="O856" s="55"/>
    </row>
    <row r="857" spans="6:15" ht="15.75" customHeight="1">
      <c r="F857" s="55"/>
      <c r="J857" s="55"/>
      <c r="O857" s="55"/>
    </row>
    <row r="858" spans="6:15" ht="15.75" customHeight="1">
      <c r="F858" s="55"/>
      <c r="J858" s="55"/>
      <c r="O858" s="55"/>
    </row>
    <row r="859" spans="6:15" ht="15.75" customHeight="1">
      <c r="F859" s="55"/>
      <c r="J859" s="55"/>
      <c r="O859" s="55"/>
    </row>
    <row r="860" spans="6:15" ht="15.75" customHeight="1">
      <c r="F860" s="55"/>
      <c r="J860" s="55"/>
      <c r="O860" s="55"/>
    </row>
    <row r="861" spans="6:15" ht="15.75" customHeight="1">
      <c r="F861" s="55"/>
      <c r="J861" s="55"/>
      <c r="O861" s="55"/>
    </row>
    <row r="862" spans="6:15" ht="15.75" customHeight="1">
      <c r="F862" s="55"/>
      <c r="J862" s="55"/>
      <c r="O862" s="55"/>
    </row>
    <row r="863" spans="6:15" ht="15.75" customHeight="1">
      <c r="F863" s="55"/>
      <c r="J863" s="55"/>
      <c r="O863" s="55"/>
    </row>
    <row r="864" spans="6:15" ht="15.75" customHeight="1">
      <c r="F864" s="55"/>
      <c r="J864" s="55"/>
      <c r="O864" s="55"/>
    </row>
    <row r="865" spans="6:15" ht="15.75" customHeight="1">
      <c r="F865" s="55"/>
      <c r="J865" s="55"/>
      <c r="O865" s="55"/>
    </row>
    <row r="866" spans="6:15" ht="15.75" customHeight="1">
      <c r="F866" s="55"/>
      <c r="J866" s="55"/>
      <c r="O866" s="55"/>
    </row>
    <row r="867" spans="6:15" ht="15.75" customHeight="1">
      <c r="F867" s="55"/>
      <c r="J867" s="55"/>
      <c r="O867" s="55"/>
    </row>
    <row r="868" spans="6:15" ht="15.75" customHeight="1">
      <c r="F868" s="55"/>
      <c r="J868" s="55"/>
      <c r="O868" s="55"/>
    </row>
    <row r="869" spans="6:15" ht="15.75" customHeight="1">
      <c r="F869" s="55"/>
      <c r="J869" s="55"/>
      <c r="O869" s="55"/>
    </row>
    <row r="870" spans="6:15" ht="15.75" customHeight="1">
      <c r="F870" s="55"/>
      <c r="J870" s="55"/>
      <c r="O870" s="55"/>
    </row>
    <row r="871" spans="6:15" ht="15.75" customHeight="1">
      <c r="F871" s="55"/>
      <c r="J871" s="55"/>
      <c r="O871" s="55"/>
    </row>
    <row r="872" spans="6:15" ht="15.75" customHeight="1">
      <c r="F872" s="55"/>
      <c r="J872" s="55"/>
      <c r="O872" s="55"/>
    </row>
    <row r="873" spans="6:15" ht="15.75" customHeight="1">
      <c r="F873" s="55"/>
      <c r="J873" s="55"/>
      <c r="O873" s="55"/>
    </row>
    <row r="874" spans="6:15" ht="15.75" customHeight="1">
      <c r="F874" s="55"/>
      <c r="J874" s="55"/>
      <c r="O874" s="55"/>
    </row>
    <row r="875" spans="6:15" ht="15.75" customHeight="1">
      <c r="F875" s="55"/>
      <c r="J875" s="55"/>
      <c r="O875" s="55"/>
    </row>
    <row r="876" spans="6:15" ht="15.75" customHeight="1">
      <c r="F876" s="55"/>
      <c r="J876" s="55"/>
      <c r="O876" s="55"/>
    </row>
    <row r="877" spans="6:15" ht="15.75" customHeight="1">
      <c r="F877" s="55"/>
      <c r="J877" s="55"/>
      <c r="O877" s="55"/>
    </row>
    <row r="878" spans="6:15" ht="15.75" customHeight="1">
      <c r="F878" s="55"/>
      <c r="J878" s="55"/>
      <c r="O878" s="55"/>
    </row>
    <row r="879" spans="6:15" ht="15.75" customHeight="1">
      <c r="F879" s="55"/>
      <c r="J879" s="55"/>
      <c r="O879" s="55"/>
    </row>
    <row r="880" spans="6:15" ht="15.75" customHeight="1">
      <c r="F880" s="55"/>
      <c r="J880" s="55"/>
      <c r="O880" s="55"/>
    </row>
    <row r="881" spans="6:15" ht="15.75" customHeight="1">
      <c r="F881" s="55"/>
      <c r="J881" s="55"/>
      <c r="O881" s="55"/>
    </row>
    <row r="882" spans="6:15" ht="15.75" customHeight="1">
      <c r="F882" s="55"/>
      <c r="J882" s="55"/>
      <c r="O882" s="55"/>
    </row>
    <row r="883" spans="6:15" ht="15.75" customHeight="1">
      <c r="F883" s="55"/>
      <c r="J883" s="55"/>
      <c r="O883" s="55"/>
    </row>
    <row r="884" spans="6:15" ht="15.75" customHeight="1">
      <c r="F884" s="55"/>
      <c r="J884" s="55"/>
      <c r="O884" s="55"/>
    </row>
    <row r="885" spans="6:15" ht="15.75" customHeight="1">
      <c r="F885" s="55"/>
      <c r="J885" s="55"/>
      <c r="O885" s="55"/>
    </row>
    <row r="886" spans="6:15" ht="15.75" customHeight="1">
      <c r="F886" s="55"/>
      <c r="J886" s="55"/>
      <c r="O886" s="55"/>
    </row>
    <row r="887" spans="6:15" ht="15.75" customHeight="1">
      <c r="F887" s="55"/>
      <c r="J887" s="55"/>
      <c r="O887" s="55"/>
    </row>
    <row r="888" spans="6:15" ht="15.75" customHeight="1">
      <c r="F888" s="55"/>
      <c r="J888" s="55"/>
      <c r="O888" s="55"/>
    </row>
    <row r="889" spans="6:15" ht="15.75" customHeight="1">
      <c r="F889" s="55"/>
      <c r="J889" s="55"/>
      <c r="O889" s="55"/>
    </row>
    <row r="890" spans="6:15" ht="15.75" customHeight="1">
      <c r="F890" s="55"/>
      <c r="J890" s="55"/>
      <c r="O890" s="55"/>
    </row>
    <row r="891" spans="6:15" ht="15.75" customHeight="1">
      <c r="F891" s="55"/>
      <c r="J891" s="55"/>
      <c r="O891" s="55"/>
    </row>
    <row r="892" spans="6:15" ht="15.75" customHeight="1">
      <c r="F892" s="55"/>
      <c r="J892" s="55"/>
      <c r="O892" s="55"/>
    </row>
    <row r="893" spans="6:15" ht="15.75" customHeight="1">
      <c r="F893" s="55"/>
      <c r="J893" s="55"/>
      <c r="O893" s="55"/>
    </row>
    <row r="894" spans="6:15" ht="15.75" customHeight="1">
      <c r="F894" s="55"/>
      <c r="J894" s="55"/>
      <c r="O894" s="55"/>
    </row>
    <row r="895" spans="6:15" ht="15.75" customHeight="1">
      <c r="F895" s="55"/>
      <c r="J895" s="55"/>
      <c r="O895" s="55"/>
    </row>
    <row r="896" spans="6:15" ht="15.75" customHeight="1">
      <c r="F896" s="55"/>
      <c r="J896" s="55"/>
      <c r="O896" s="55"/>
    </row>
    <row r="897" spans="6:15" ht="15.75" customHeight="1">
      <c r="F897" s="55"/>
      <c r="J897" s="55"/>
      <c r="O897" s="55"/>
    </row>
    <row r="898" spans="6:15" ht="15.75" customHeight="1">
      <c r="F898" s="55"/>
      <c r="J898" s="55"/>
      <c r="O898" s="55"/>
    </row>
    <row r="899" spans="6:15" ht="15.75" customHeight="1">
      <c r="F899" s="55"/>
      <c r="J899" s="55"/>
      <c r="O899" s="55"/>
    </row>
    <row r="900" spans="6:15" ht="15.75" customHeight="1">
      <c r="F900" s="55"/>
      <c r="J900" s="55"/>
      <c r="O900" s="55"/>
    </row>
    <row r="901" spans="6:15" ht="15.75" customHeight="1">
      <c r="F901" s="55"/>
      <c r="J901" s="55"/>
      <c r="O901" s="55"/>
    </row>
    <row r="902" spans="6:15" ht="15.75" customHeight="1">
      <c r="F902" s="55"/>
      <c r="J902" s="55"/>
      <c r="O902" s="55"/>
    </row>
    <row r="903" spans="6:15" ht="15.75" customHeight="1">
      <c r="F903" s="55"/>
      <c r="J903" s="55"/>
      <c r="O903" s="55"/>
    </row>
    <row r="904" spans="6:15" ht="15.75" customHeight="1">
      <c r="F904" s="55"/>
      <c r="J904" s="55"/>
      <c r="O904" s="55"/>
    </row>
    <row r="905" spans="6:15" ht="15.75" customHeight="1">
      <c r="F905" s="55"/>
      <c r="J905" s="55"/>
      <c r="O905" s="55"/>
    </row>
    <row r="906" spans="6:15" ht="15.75" customHeight="1">
      <c r="F906" s="55"/>
      <c r="J906" s="55"/>
      <c r="O906" s="55"/>
    </row>
    <row r="907" spans="6:15" ht="15.75" customHeight="1">
      <c r="F907" s="55"/>
      <c r="J907" s="55"/>
      <c r="O907" s="55"/>
    </row>
    <row r="908" spans="6:15" ht="15.75" customHeight="1">
      <c r="F908" s="55"/>
      <c r="J908" s="55"/>
      <c r="O908" s="55"/>
    </row>
    <row r="909" spans="6:15" ht="15.75" customHeight="1">
      <c r="F909" s="55"/>
      <c r="J909" s="55"/>
      <c r="O909" s="55"/>
    </row>
    <row r="910" spans="6:15" ht="15.75" customHeight="1">
      <c r="F910" s="55"/>
      <c r="J910" s="55"/>
      <c r="O910" s="55"/>
    </row>
    <row r="911" spans="6:15" ht="15.75" customHeight="1">
      <c r="F911" s="55"/>
      <c r="J911" s="55"/>
      <c r="O911" s="55"/>
    </row>
    <row r="912" spans="6:15" ht="15.75" customHeight="1">
      <c r="F912" s="55"/>
      <c r="J912" s="55"/>
      <c r="O912" s="55"/>
    </row>
    <row r="913" spans="6:15" ht="15.75" customHeight="1">
      <c r="F913" s="55"/>
      <c r="J913" s="55"/>
      <c r="O913" s="55"/>
    </row>
    <row r="914" spans="6:15" ht="15.75" customHeight="1">
      <c r="F914" s="55"/>
      <c r="J914" s="55"/>
      <c r="O914" s="55"/>
    </row>
    <row r="915" spans="6:15" ht="15.75" customHeight="1">
      <c r="F915" s="55"/>
      <c r="J915" s="55"/>
      <c r="O915" s="55"/>
    </row>
    <row r="916" spans="6:15" ht="15.75" customHeight="1">
      <c r="F916" s="55"/>
      <c r="J916" s="55"/>
      <c r="O916" s="55"/>
    </row>
    <row r="917" spans="6:15" ht="15.75" customHeight="1">
      <c r="F917" s="55"/>
      <c r="J917" s="55"/>
      <c r="O917" s="55"/>
    </row>
    <row r="918" spans="6:15" ht="15.75" customHeight="1">
      <c r="F918" s="55"/>
      <c r="J918" s="55"/>
      <c r="O918" s="55"/>
    </row>
    <row r="919" spans="6:15" ht="15.75" customHeight="1">
      <c r="F919" s="55"/>
      <c r="J919" s="55"/>
      <c r="O919" s="55"/>
    </row>
    <row r="920" spans="6:15" ht="15.75" customHeight="1">
      <c r="F920" s="55"/>
      <c r="J920" s="55"/>
      <c r="O920" s="55"/>
    </row>
    <row r="921" spans="6:15" ht="15.75" customHeight="1">
      <c r="F921" s="55"/>
      <c r="J921" s="55"/>
      <c r="O921" s="55"/>
    </row>
    <row r="922" spans="6:15" ht="15.75" customHeight="1">
      <c r="F922" s="55"/>
      <c r="J922" s="55"/>
      <c r="O922" s="55"/>
    </row>
    <row r="923" spans="6:15" ht="15.75" customHeight="1">
      <c r="F923" s="55"/>
      <c r="J923" s="55"/>
      <c r="O923" s="55"/>
    </row>
    <row r="924" spans="6:15" ht="15.75" customHeight="1">
      <c r="F924" s="55"/>
      <c r="J924" s="55"/>
      <c r="O924" s="55"/>
    </row>
    <row r="925" spans="6:15" ht="15.75" customHeight="1">
      <c r="F925" s="55"/>
      <c r="J925" s="55"/>
      <c r="O925" s="55"/>
    </row>
    <row r="926" spans="6:15" ht="15.75" customHeight="1">
      <c r="F926" s="55"/>
      <c r="J926" s="55"/>
      <c r="O926" s="55"/>
    </row>
    <row r="927" spans="6:15" ht="15.75" customHeight="1">
      <c r="F927" s="55"/>
      <c r="J927" s="55"/>
      <c r="O927" s="55"/>
    </row>
    <row r="928" spans="6:15" ht="15.75" customHeight="1">
      <c r="F928" s="55"/>
      <c r="J928" s="55"/>
      <c r="O928" s="55"/>
    </row>
    <row r="929" spans="6:15" ht="15.75" customHeight="1">
      <c r="F929" s="55"/>
      <c r="J929" s="55"/>
      <c r="O929" s="55"/>
    </row>
    <row r="930" spans="6:15" ht="15.75" customHeight="1">
      <c r="F930" s="55"/>
      <c r="J930" s="55"/>
      <c r="O930" s="55"/>
    </row>
    <row r="931" spans="6:15" ht="15.75" customHeight="1">
      <c r="F931" s="55"/>
      <c r="J931" s="55"/>
      <c r="O931" s="55"/>
    </row>
    <row r="932" spans="6:15" ht="15.75" customHeight="1">
      <c r="F932" s="55"/>
      <c r="J932" s="55"/>
      <c r="O932" s="55"/>
    </row>
    <row r="933" spans="6:15" ht="15.75" customHeight="1">
      <c r="F933" s="55"/>
      <c r="J933" s="55"/>
      <c r="O933" s="55"/>
    </row>
    <row r="934" spans="6:15" ht="15.75" customHeight="1">
      <c r="F934" s="55"/>
      <c r="J934" s="55"/>
      <c r="O934" s="55"/>
    </row>
    <row r="935" spans="6:15" ht="15.75" customHeight="1">
      <c r="F935" s="55"/>
      <c r="J935" s="55"/>
      <c r="O935" s="55"/>
    </row>
    <row r="936" spans="6:15" ht="15.75" customHeight="1">
      <c r="F936" s="55"/>
      <c r="J936" s="55"/>
      <c r="O936" s="55"/>
    </row>
    <row r="937" spans="6:15" ht="15.75" customHeight="1">
      <c r="F937" s="55"/>
      <c r="J937" s="55"/>
      <c r="O937" s="55"/>
    </row>
    <row r="938" spans="6:15" ht="15.75" customHeight="1">
      <c r="F938" s="55"/>
      <c r="J938" s="55"/>
      <c r="O938" s="55"/>
    </row>
    <row r="939" spans="6:15" ht="15.75" customHeight="1">
      <c r="F939" s="55"/>
      <c r="J939" s="55"/>
      <c r="O939" s="55"/>
    </row>
    <row r="940" spans="6:15" ht="15.75" customHeight="1">
      <c r="F940" s="55"/>
      <c r="J940" s="55"/>
      <c r="O940" s="55"/>
    </row>
    <row r="941" spans="6:15" ht="15.75" customHeight="1">
      <c r="F941" s="55"/>
      <c r="J941" s="55"/>
      <c r="O941" s="55"/>
    </row>
    <row r="942" spans="6:15" ht="15.75" customHeight="1">
      <c r="F942" s="55"/>
      <c r="J942" s="55"/>
      <c r="O942" s="55"/>
    </row>
    <row r="943" spans="6:15" ht="15.75" customHeight="1">
      <c r="F943" s="55"/>
      <c r="J943" s="55"/>
      <c r="O943" s="55"/>
    </row>
    <row r="944" spans="6:15" ht="15.75" customHeight="1">
      <c r="F944" s="55"/>
      <c r="J944" s="55"/>
      <c r="O944" s="55"/>
    </row>
    <row r="945" spans="6:15" ht="15.75" customHeight="1">
      <c r="F945" s="55"/>
      <c r="J945" s="55"/>
      <c r="O945" s="55"/>
    </row>
    <row r="946" spans="6:15" ht="15.75" customHeight="1">
      <c r="F946" s="55"/>
      <c r="J946" s="55"/>
      <c r="O946" s="55"/>
    </row>
    <row r="947" spans="6:15" ht="15.75" customHeight="1">
      <c r="F947" s="55"/>
      <c r="J947" s="55"/>
      <c r="O947" s="55"/>
    </row>
    <row r="948" spans="6:15" ht="15.75" customHeight="1">
      <c r="F948" s="55"/>
      <c r="J948" s="55"/>
      <c r="O948" s="55"/>
    </row>
    <row r="949" spans="6:15" ht="15.75" customHeight="1">
      <c r="F949" s="55"/>
      <c r="J949" s="55"/>
      <c r="O949" s="55"/>
    </row>
    <row r="950" spans="6:15" ht="15.75" customHeight="1">
      <c r="F950" s="55"/>
      <c r="J950" s="55"/>
      <c r="O950" s="55"/>
    </row>
    <row r="951" spans="6:15" ht="15.75" customHeight="1">
      <c r="F951" s="55"/>
      <c r="J951" s="55"/>
      <c r="O951" s="55"/>
    </row>
    <row r="952" spans="6:15" ht="15.75" customHeight="1">
      <c r="F952" s="55"/>
      <c r="J952" s="55"/>
      <c r="O952" s="55"/>
    </row>
    <row r="953" spans="6:15" ht="15.75" customHeight="1">
      <c r="F953" s="55"/>
      <c r="J953" s="55"/>
      <c r="O953" s="55"/>
    </row>
    <row r="954" spans="6:15" ht="15.75" customHeight="1">
      <c r="F954" s="55"/>
      <c r="J954" s="55"/>
      <c r="O954" s="55"/>
    </row>
    <row r="955" spans="6:15" ht="15.75" customHeight="1">
      <c r="F955" s="55"/>
      <c r="J955" s="55"/>
      <c r="O955" s="55"/>
    </row>
    <row r="956" spans="6:15" ht="15.75" customHeight="1">
      <c r="F956" s="55"/>
      <c r="J956" s="55"/>
      <c r="O956" s="55"/>
    </row>
    <row r="957" spans="6:15" ht="15.75" customHeight="1">
      <c r="F957" s="55"/>
      <c r="J957" s="55"/>
      <c r="O957" s="55"/>
    </row>
    <row r="958" spans="6:15" ht="15.75" customHeight="1">
      <c r="F958" s="55"/>
      <c r="J958" s="55"/>
      <c r="O958" s="55"/>
    </row>
    <row r="959" spans="6:15" ht="15.75" customHeight="1">
      <c r="F959" s="55"/>
      <c r="J959" s="55"/>
      <c r="O959" s="55"/>
    </row>
    <row r="960" spans="6:15" ht="15.75" customHeight="1">
      <c r="F960" s="55"/>
      <c r="J960" s="55"/>
      <c r="O960" s="55"/>
    </row>
    <row r="961" spans="6:15" ht="15.75" customHeight="1">
      <c r="F961" s="55"/>
      <c r="J961" s="55"/>
      <c r="O961" s="55"/>
    </row>
    <row r="962" spans="6:15" ht="15.75" customHeight="1">
      <c r="F962" s="55"/>
      <c r="J962" s="55"/>
      <c r="O962" s="55"/>
    </row>
    <row r="963" spans="6:15" ht="15.75" customHeight="1">
      <c r="F963" s="55"/>
      <c r="J963" s="55"/>
      <c r="O963" s="55"/>
    </row>
    <row r="964" spans="6:15" ht="15.75" customHeight="1">
      <c r="F964" s="55"/>
      <c r="J964" s="55"/>
      <c r="O964" s="55"/>
    </row>
    <row r="965" spans="6:15" ht="15.75" customHeight="1">
      <c r="F965" s="55"/>
      <c r="J965" s="55"/>
      <c r="O965" s="55"/>
    </row>
    <row r="966" spans="6:15" ht="15.75" customHeight="1">
      <c r="F966" s="55"/>
      <c r="J966" s="55"/>
      <c r="O966" s="55"/>
    </row>
    <row r="967" spans="6:15" ht="15.75" customHeight="1">
      <c r="F967" s="55"/>
      <c r="J967" s="55"/>
      <c r="O967" s="55"/>
    </row>
    <row r="968" spans="6:15" ht="15.75" customHeight="1">
      <c r="F968" s="55"/>
      <c r="J968" s="55"/>
      <c r="O968" s="55"/>
    </row>
    <row r="969" spans="6:15" ht="15.75" customHeight="1">
      <c r="F969" s="55"/>
      <c r="J969" s="55"/>
      <c r="O969" s="55"/>
    </row>
    <row r="970" spans="6:15" ht="15.75" customHeight="1">
      <c r="F970" s="55"/>
      <c r="J970" s="55"/>
      <c r="O970" s="55"/>
    </row>
    <row r="971" spans="6:15" ht="15.75" customHeight="1">
      <c r="F971" s="55"/>
      <c r="J971" s="55"/>
      <c r="O971" s="55"/>
    </row>
    <row r="972" spans="6:15" ht="15.75" customHeight="1">
      <c r="F972" s="55"/>
      <c r="J972" s="55"/>
      <c r="O972" s="55"/>
    </row>
    <row r="973" spans="6:15" ht="15.75" customHeight="1">
      <c r="F973" s="55"/>
      <c r="J973" s="55"/>
      <c r="O973" s="55"/>
    </row>
    <row r="974" spans="6:15" ht="15.75" customHeight="1">
      <c r="F974" s="55"/>
      <c r="J974" s="55"/>
      <c r="O974" s="55"/>
    </row>
    <row r="975" spans="6:15" ht="15.75" customHeight="1">
      <c r="F975" s="55"/>
      <c r="J975" s="55"/>
      <c r="O975" s="55"/>
    </row>
    <row r="976" spans="6:15" ht="15.75" customHeight="1">
      <c r="F976" s="55"/>
      <c r="J976" s="55"/>
      <c r="O976" s="55"/>
    </row>
    <row r="977" spans="6:15" ht="15.75" customHeight="1">
      <c r="F977" s="55"/>
      <c r="J977" s="55"/>
      <c r="O977" s="55"/>
    </row>
    <row r="978" spans="6:15" ht="15.75" customHeight="1">
      <c r="F978" s="55"/>
      <c r="J978" s="55"/>
      <c r="O978" s="55"/>
    </row>
    <row r="979" spans="6:15" ht="15.75" customHeight="1">
      <c r="F979" s="55"/>
      <c r="J979" s="55"/>
      <c r="O979" s="55"/>
    </row>
    <row r="980" spans="6:15" ht="15.75" customHeight="1">
      <c r="F980" s="55"/>
      <c r="J980" s="55"/>
      <c r="O980" s="55"/>
    </row>
    <row r="981" spans="6:15" ht="15.75" customHeight="1">
      <c r="F981" s="55"/>
      <c r="J981" s="55"/>
      <c r="O981" s="55"/>
    </row>
    <row r="982" spans="6:15" ht="15.75" customHeight="1">
      <c r="F982" s="55"/>
      <c r="J982" s="55"/>
      <c r="O982" s="55"/>
    </row>
    <row r="983" spans="6:15" ht="15.75" customHeight="1">
      <c r="F983" s="55"/>
      <c r="J983" s="55"/>
      <c r="O983" s="55"/>
    </row>
    <row r="984" spans="6:15" ht="15.75" customHeight="1">
      <c r="F984" s="55"/>
      <c r="J984" s="55"/>
      <c r="O984" s="55"/>
    </row>
    <row r="985" spans="6:15" ht="15.75" customHeight="1">
      <c r="F985" s="55"/>
      <c r="J985" s="55"/>
      <c r="O985" s="55"/>
    </row>
    <row r="986" spans="6:15" ht="15.75" customHeight="1">
      <c r="F986" s="55"/>
      <c r="J986" s="55"/>
      <c r="O986" s="55"/>
    </row>
    <row r="987" spans="6:15" ht="15.75" customHeight="1">
      <c r="F987" s="55"/>
      <c r="J987" s="55"/>
      <c r="O987" s="55"/>
    </row>
    <row r="988" spans="6:15" ht="15.75" customHeight="1">
      <c r="F988" s="55"/>
      <c r="J988" s="55"/>
      <c r="O988" s="55"/>
    </row>
    <row r="989" spans="6:15" ht="15.75" customHeight="1">
      <c r="F989" s="55"/>
      <c r="J989" s="55"/>
      <c r="O989" s="55"/>
    </row>
    <row r="990" spans="6:15" ht="15.75" customHeight="1">
      <c r="F990" s="55"/>
      <c r="J990" s="55"/>
      <c r="O990" s="55"/>
    </row>
    <row r="991" spans="6:15" ht="15.75" customHeight="1">
      <c r="F991" s="55"/>
      <c r="J991" s="55"/>
      <c r="O991" s="55"/>
    </row>
    <row r="992" spans="6:15" ht="15.75" customHeight="1">
      <c r="F992" s="55"/>
      <c r="J992" s="55"/>
      <c r="O992" s="55"/>
    </row>
    <row r="993" spans="6:15" ht="15.75" customHeight="1">
      <c r="F993" s="55"/>
      <c r="J993" s="55"/>
      <c r="O993" s="55"/>
    </row>
    <row r="994" spans="6:15" ht="15.75" customHeight="1">
      <c r="F994" s="55"/>
      <c r="J994" s="55"/>
      <c r="O994" s="55"/>
    </row>
    <row r="995" spans="6:15" ht="15.75" customHeight="1">
      <c r="F995" s="55"/>
      <c r="J995" s="55"/>
      <c r="O995" s="55"/>
    </row>
    <row r="996" spans="6:15" ht="15.75" customHeight="1">
      <c r="F996" s="55"/>
      <c r="J996" s="55"/>
      <c r="O996" s="55"/>
    </row>
    <row r="997" spans="6:15" ht="15.75" customHeight="1">
      <c r="F997" s="55"/>
      <c r="J997" s="55"/>
      <c r="O997" s="55"/>
    </row>
    <row r="998" spans="6:15" ht="15.75" customHeight="1">
      <c r="F998" s="55"/>
      <c r="J998" s="55"/>
      <c r="O998" s="55"/>
    </row>
    <row r="999" spans="6:15" ht="15.75" customHeight="1">
      <c r="F999" s="55"/>
      <c r="J999" s="55"/>
      <c r="O999" s="55"/>
    </row>
    <row r="1000" spans="6:15" ht="15.75" customHeight="1">
      <c r="F1000" s="55"/>
      <c r="J1000" s="55"/>
      <c r="O1000" s="55"/>
    </row>
  </sheetData>
  <sheetProtection/>
  <mergeCells count="8">
    <mergeCell ref="O1:O2"/>
    <mergeCell ref="A3:M3"/>
    <mergeCell ref="A13:M13"/>
    <mergeCell ref="A29:M29"/>
    <mergeCell ref="A42:N42"/>
    <mergeCell ref="N1:N2"/>
    <mergeCell ref="A1:A2"/>
    <mergeCell ref="B1:B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14.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2019-05-28T03:49:08Z</dcterms:created>
  <dcterms:modified xsi:type="dcterms:W3CDTF">2019-05-30T06:40:07Z</dcterms:modified>
  <cp:category/>
  <cp:version/>
  <cp:contentType/>
  <cp:contentStatus/>
</cp:coreProperties>
</file>